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240" windowHeight="9090"/>
  </bookViews>
  <sheets>
    <sheet name="政策" sheetId="1" r:id="rId1"/>
    <sheet name="年终奖计算表" sheetId="2" r:id="rId2"/>
  </sheets>
  <calcPr calcId="144525"/>
</workbook>
</file>

<file path=xl/sharedStrings.xml><?xml version="1.0" encoding="utf-8"?>
<sst xmlns="http://schemas.openxmlformats.org/spreadsheetml/2006/main" count="52" uniqueCount="51">
  <si>
    <r>
      <t>《关于个人所得税法修改后有关优惠政策衔接问题的通知》财税〔2018〕164号</t>
    </r>
    <r>
      <rPr>
        <sz val="10"/>
        <color theme="1"/>
        <rFont val="微软雅黑"/>
        <charset val="134"/>
      </rPr>
      <t xml:space="preserve">
关于全年一次性奖金、中央企业负责人年度绩效薪金延期兑现收入和任期奖励的政策　
　　（一）居民个人取得全年一次性奖金，符合《国家税务总局关于调整个人取得全年一次性奖金等计算征收个人所得税方法问题的通知》（国税发〔2005〕9号）规定的，在2021年12月31日前，不并入当年综合所得，以全年一次性奖金收入除以12个月得到的数额，按照本通知所附按月换算后的综合所得税率表（以下简称月度税率表），确定适用税率和速算扣除数，单独计算纳税。计算公式为：
　　应纳税额＝全年一次性奖金收入×适用税率－速算扣除数　　
　　居民个人取得全年一次性奖金，也可以选择并入当年综合所得计算纳税。　　
　　自2022年1月1日起，居民个人取得全年一次性奖金，应并入当年综合所得计算缴纳个人所得税。</t>
    </r>
  </si>
  <si>
    <t>级数</t>
  </si>
  <si>
    <t>全月应纳税所得额</t>
  </si>
  <si>
    <t>税率</t>
  </si>
  <si>
    <t>速算扣除数</t>
  </si>
  <si>
    <t>不超过3000元的</t>
  </si>
  <si>
    <t>超过3000元至12000元的部分</t>
  </si>
  <si>
    <t>超过12000元至25000元的部分</t>
  </si>
  <si>
    <t>超过25000元至35000元的部分</t>
  </si>
  <si>
    <t>超过35000元至55000元的部分</t>
  </si>
  <si>
    <t>超过55000元至80000元的部分</t>
  </si>
  <si>
    <t>超过80000元的部分</t>
  </si>
  <si>
    <t>序号</t>
  </si>
  <si>
    <t>部门</t>
  </si>
  <si>
    <t>工号</t>
  </si>
  <si>
    <t>姓名</t>
  </si>
  <si>
    <t>年终奖</t>
  </si>
  <si>
    <t>速算扣除</t>
  </si>
  <si>
    <t>应扣个税</t>
  </si>
  <si>
    <t>实发金额</t>
  </si>
  <si>
    <t>签字</t>
  </si>
  <si>
    <t>备注</t>
  </si>
  <si>
    <t>YF2018001</t>
  </si>
  <si>
    <t>罗惠民</t>
  </si>
  <si>
    <t>YF2018002</t>
  </si>
  <si>
    <t>龙逸凡</t>
  </si>
  <si>
    <t>YF2018003</t>
  </si>
  <si>
    <t>龙逍遥</t>
  </si>
  <si>
    <t>YF2018004</t>
  </si>
  <si>
    <t>职员A1</t>
  </si>
  <si>
    <t>YF2018005</t>
  </si>
  <si>
    <t>职员A2</t>
  </si>
  <si>
    <t>YF2018006</t>
  </si>
  <si>
    <t>职员A3</t>
  </si>
  <si>
    <t>YF2018007</t>
  </si>
  <si>
    <t>职员A4</t>
  </si>
  <si>
    <t>YF2018008</t>
  </si>
  <si>
    <t>职员A5</t>
  </si>
  <si>
    <t>YF2018009</t>
  </si>
  <si>
    <t>职员A6</t>
  </si>
  <si>
    <t>YF2018010</t>
  </si>
  <si>
    <t>职员A7</t>
  </si>
  <si>
    <t>YF2018011</t>
  </si>
  <si>
    <t>职员A8</t>
  </si>
  <si>
    <t>YF2018012</t>
  </si>
  <si>
    <t>职员A9</t>
  </si>
  <si>
    <t>YF2018013</t>
  </si>
  <si>
    <t>职员A10</t>
  </si>
  <si>
    <t>YF2018014</t>
  </si>
  <si>
    <t>职员A11</t>
  </si>
  <si>
    <t>小计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</si>
</sst>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0"/>
      <color theme="1"/>
      <name val="Arial Narrow"/>
      <charset val="134"/>
    </font>
    <font>
      <sz val="10"/>
      <color theme="1"/>
      <name val="宋体"/>
      <charset val="134"/>
    </font>
    <font>
      <b/>
      <sz val="10"/>
      <color theme="1"/>
      <name val="宋体"/>
      <charset val="134"/>
    </font>
    <font>
      <sz val="10"/>
      <color theme="1"/>
      <name val="微软雅黑"/>
      <charset val="134"/>
    </font>
    <font>
      <b/>
      <sz val="10"/>
      <color theme="1"/>
      <name val="微软雅黑"/>
      <charset val="134"/>
    </font>
    <font>
      <sz val="11"/>
      <color theme="1"/>
      <name val="等线"/>
      <charset val="0"/>
      <scheme val="minor"/>
    </font>
    <font>
      <sz val="11"/>
      <color rgb="FFFF0000"/>
      <name val="等线"/>
      <charset val="0"/>
      <scheme val="minor"/>
    </font>
    <font>
      <b/>
      <sz val="15"/>
      <color theme="3"/>
      <name val="等线"/>
      <charset val="134"/>
      <scheme val="minor"/>
    </font>
    <font>
      <sz val="12"/>
      <color theme="1"/>
      <name val="等线"/>
      <charset val="134"/>
      <scheme val="minor"/>
    </font>
    <font>
      <b/>
      <sz val="18"/>
      <color theme="3"/>
      <name val="等线"/>
      <charset val="134"/>
      <scheme val="minor"/>
    </font>
    <font>
      <b/>
      <sz val="13"/>
      <color theme="3"/>
      <name val="等线"/>
      <charset val="134"/>
      <scheme val="minor"/>
    </font>
    <font>
      <sz val="11"/>
      <color rgb="FF9C0006"/>
      <name val="等线"/>
      <charset val="0"/>
      <scheme val="minor"/>
    </font>
    <font>
      <b/>
      <sz val="11"/>
      <color rgb="FFFFFFFF"/>
      <name val="等线"/>
      <charset val="0"/>
      <scheme val="minor"/>
    </font>
    <font>
      <sz val="11"/>
      <color rgb="FF9C6500"/>
      <name val="等线"/>
      <charset val="0"/>
      <scheme val="minor"/>
    </font>
    <font>
      <sz val="11"/>
      <color theme="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b/>
      <sz val="11"/>
      <color theme="3"/>
      <name val="等线"/>
      <charset val="134"/>
      <scheme val="minor"/>
    </font>
    <font>
      <u/>
      <sz val="11"/>
      <color rgb="FF0000FF"/>
      <name val="等线"/>
      <charset val="0"/>
      <scheme val="minor"/>
    </font>
    <font>
      <i/>
      <sz val="11"/>
      <color rgb="FF7F7F7F"/>
      <name val="等线"/>
      <charset val="0"/>
      <scheme val="minor"/>
    </font>
    <font>
      <u/>
      <sz val="11"/>
      <color rgb="FF800080"/>
      <name val="等线"/>
      <charset val="0"/>
      <scheme val="minor"/>
    </font>
    <font>
      <b/>
      <sz val="11"/>
      <color rgb="FF3F3F3F"/>
      <name val="等线"/>
      <charset val="0"/>
      <scheme val="minor"/>
    </font>
    <font>
      <b/>
      <sz val="11"/>
      <color theme="1"/>
      <name val="等线"/>
      <charset val="0"/>
      <scheme val="minor"/>
    </font>
    <font>
      <sz val="11"/>
      <color rgb="FF006100"/>
      <name val="等线"/>
      <charset val="0"/>
      <scheme val="minor"/>
    </font>
  </fonts>
  <fills count="34">
    <fill>
      <patternFill patternType="none"/>
    </fill>
    <fill>
      <patternFill patternType="gray125"/>
    </fill>
    <fill>
      <patternFill patternType="solid">
        <fgColor theme="0" tint="-0.049989318521683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5" fillId="15" borderId="0" applyNumberFormat="0" applyBorder="0" applyAlignment="0" applyProtection="0">
      <alignment vertical="center"/>
    </xf>
    <xf numFmtId="0" fontId="15" fillId="12"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5" fillId="9"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8" fillId="18" borderId="9" applyNumberFormat="0" applyFont="0" applyAlignment="0" applyProtection="0">
      <alignment vertical="center"/>
    </xf>
    <xf numFmtId="0" fontId="14" fillId="11" borderId="0" applyNumberFormat="0" applyBorder="0" applyAlignment="0" applyProtection="0">
      <alignment vertical="center"/>
    </xf>
    <xf numFmtId="0" fontId="1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 fillId="0" borderId="4" applyNumberFormat="0" applyFill="0" applyAlignment="0" applyProtection="0">
      <alignment vertical="center"/>
    </xf>
    <xf numFmtId="0" fontId="10" fillId="0" borderId="4" applyNumberFormat="0" applyFill="0" applyAlignment="0" applyProtection="0">
      <alignment vertical="center"/>
    </xf>
    <xf numFmtId="0" fontId="14" fillId="16" borderId="0" applyNumberFormat="0" applyBorder="0" applyAlignment="0" applyProtection="0">
      <alignment vertical="center"/>
    </xf>
    <xf numFmtId="0" fontId="18" fillId="0" borderId="8" applyNumberFormat="0" applyFill="0" applyAlignment="0" applyProtection="0">
      <alignment vertical="center"/>
    </xf>
    <xf numFmtId="0" fontId="14" fillId="20" borderId="0" applyNumberFormat="0" applyBorder="0" applyAlignment="0" applyProtection="0">
      <alignment vertical="center"/>
    </xf>
    <xf numFmtId="0" fontId="22" fillId="14" borderId="10" applyNumberFormat="0" applyAlignment="0" applyProtection="0">
      <alignment vertical="center"/>
    </xf>
    <xf numFmtId="0" fontId="16" fillId="14" borderId="6" applyNumberFormat="0" applyAlignment="0" applyProtection="0">
      <alignment vertical="center"/>
    </xf>
    <xf numFmtId="0" fontId="12" fillId="8" borderId="5" applyNumberFormat="0" applyAlignment="0" applyProtection="0">
      <alignment vertical="center"/>
    </xf>
    <xf numFmtId="0" fontId="5" fillId="23" borderId="0" applyNumberFormat="0" applyBorder="0" applyAlignment="0" applyProtection="0">
      <alignment vertical="center"/>
    </xf>
    <xf numFmtId="0" fontId="14" fillId="25" borderId="0" applyNumberFormat="0" applyBorder="0" applyAlignment="0" applyProtection="0">
      <alignment vertical="center"/>
    </xf>
    <xf numFmtId="0" fontId="17" fillId="0" borderId="7" applyNumberFormat="0" applyFill="0" applyAlignment="0" applyProtection="0">
      <alignment vertical="center"/>
    </xf>
    <xf numFmtId="0" fontId="23" fillId="0" borderId="11" applyNumberFormat="0" applyFill="0" applyAlignment="0" applyProtection="0">
      <alignment vertical="center"/>
    </xf>
    <xf numFmtId="0" fontId="24" fillId="28" borderId="0" applyNumberFormat="0" applyBorder="0" applyAlignment="0" applyProtection="0">
      <alignment vertical="center"/>
    </xf>
    <xf numFmtId="0" fontId="13" fillId="10" borderId="0" applyNumberFormat="0" applyBorder="0" applyAlignment="0" applyProtection="0">
      <alignment vertical="center"/>
    </xf>
    <xf numFmtId="0" fontId="5" fillId="29" borderId="0" applyNumberFormat="0" applyBorder="0" applyAlignment="0" applyProtection="0">
      <alignment vertical="center"/>
    </xf>
    <xf numFmtId="0" fontId="14" fillId="22" borderId="0" applyNumberFormat="0" applyBorder="0" applyAlignment="0" applyProtection="0">
      <alignment vertical="center"/>
    </xf>
    <xf numFmtId="0" fontId="5" fillId="13" borderId="0" applyNumberFormat="0" applyBorder="0" applyAlignment="0" applyProtection="0">
      <alignment vertical="center"/>
    </xf>
    <xf numFmtId="0" fontId="5" fillId="7" borderId="0" applyNumberFormat="0" applyBorder="0" applyAlignment="0" applyProtection="0">
      <alignment vertical="center"/>
    </xf>
    <xf numFmtId="0" fontId="5" fillId="27" borderId="0" applyNumberFormat="0" applyBorder="0" applyAlignment="0" applyProtection="0">
      <alignment vertical="center"/>
    </xf>
    <xf numFmtId="0" fontId="5" fillId="5" borderId="0" applyNumberFormat="0" applyBorder="0" applyAlignment="0" applyProtection="0">
      <alignment vertical="center"/>
    </xf>
    <xf numFmtId="0" fontId="14" fillId="21" borderId="0" applyNumberFormat="0" applyBorder="0" applyAlignment="0" applyProtection="0">
      <alignment vertical="center"/>
    </xf>
    <xf numFmtId="0" fontId="14" fillId="24" borderId="0" applyNumberFormat="0" applyBorder="0" applyAlignment="0" applyProtection="0">
      <alignment vertical="center"/>
    </xf>
    <xf numFmtId="0" fontId="5" fillId="26" borderId="0" applyNumberFormat="0" applyBorder="0" applyAlignment="0" applyProtection="0">
      <alignment vertical="center"/>
    </xf>
    <xf numFmtId="0" fontId="5" fillId="4" borderId="0" applyNumberFormat="0" applyBorder="0" applyAlignment="0" applyProtection="0">
      <alignment vertical="center"/>
    </xf>
    <xf numFmtId="0" fontId="14" fillId="30" borderId="0" applyNumberFormat="0" applyBorder="0" applyAlignment="0" applyProtection="0">
      <alignment vertical="center"/>
    </xf>
    <xf numFmtId="0" fontId="5"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5" fillId="3" borderId="0" applyNumberFormat="0" applyBorder="0" applyAlignment="0" applyProtection="0">
      <alignment vertical="center"/>
    </xf>
    <xf numFmtId="0" fontId="14" fillId="19"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1" fillId="0" borderId="0" xfId="0" applyFont="1">
      <alignment vertical="center"/>
    </xf>
    <xf numFmtId="43" fontId="1" fillId="0" borderId="0" xfId="8" applyFont="1">
      <alignment vertical="center"/>
    </xf>
    <xf numFmtId="9" fontId="1" fillId="0" borderId="0" xfId="11" applyFont="1">
      <alignment vertical="center"/>
    </xf>
    <xf numFmtId="0" fontId="1" fillId="0" borderId="1" xfId="0" applyFont="1" applyBorder="1">
      <alignment vertical="center"/>
    </xf>
    <xf numFmtId="0" fontId="1" fillId="0" borderId="1" xfId="0" applyFont="1" applyBorder="1">
      <alignment vertical="center"/>
    </xf>
    <xf numFmtId="43" fontId="1" fillId="0" borderId="1" xfId="0" applyNumberFormat="1" applyFont="1" applyBorder="1">
      <alignment vertical="center"/>
    </xf>
    <xf numFmtId="43" fontId="1" fillId="0" borderId="0" xfId="0" applyNumberFormat="1" applyFont="1">
      <alignment vertical="center"/>
    </xf>
    <xf numFmtId="0" fontId="3" fillId="0" borderId="0" xfId="0" applyFo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4" fillId="2" borderId="1" xfId="0" applyFont="1" applyFill="1" applyBorder="1" applyAlignment="1">
      <alignment horizontal="center" vertical="center"/>
    </xf>
    <xf numFmtId="0" fontId="3" fillId="0" borderId="2" xfId="0" applyFont="1" applyBorder="1">
      <alignment vertical="center"/>
    </xf>
    <xf numFmtId="9" fontId="3" fillId="0" borderId="2" xfId="0" applyNumberFormat="1" applyFont="1" applyBorder="1">
      <alignment vertical="center"/>
    </xf>
    <xf numFmtId="0" fontId="3" fillId="0" borderId="0" xfId="0" applyFont="1" applyFill="1" applyBorder="1">
      <alignment vertical="center"/>
    </xf>
    <xf numFmtId="0" fontId="3" fillId="0" borderId="0" xfId="0" applyFont="1" applyBorder="1">
      <alignment vertical="center"/>
    </xf>
    <xf numFmtId="9" fontId="3" fillId="0" borderId="0" xfId="0" applyNumberFormat="1" applyFont="1" applyBorder="1">
      <alignment vertical="center"/>
    </xf>
    <xf numFmtId="0" fontId="3" fillId="0" borderId="3" xfId="0" applyFont="1" applyBorder="1">
      <alignment vertical="center"/>
    </xf>
    <xf numFmtId="9" fontId="3" fillId="0" borderId="3" xfId="0" applyNumberFormat="1" applyFont="1" applyBorder="1">
      <alignment vertical="center"/>
    </xf>
    <xf numFmtId="0" fontId="0" fillId="0" borderId="0" xfId="0"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B4FA64"/>
      <color rgb="001F242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8</xdr:row>
      <xdr:rowOff>0</xdr:rowOff>
    </xdr:from>
    <xdr:to>
      <xdr:col>7</xdr:col>
      <xdr:colOff>304800</xdr:colOff>
      <xdr:row>9</xdr:row>
      <xdr:rowOff>114300</xdr:rowOff>
    </xdr:to>
    <xdr:sp>
      <xdr:nvSpPr>
        <xdr:cNvPr id="1025" name="AutoShape 1" descr="https://mmbiz.qpic.cn/mmbiz_png/2nhX50a19YNEP8gWsEkzJNZOwP34HqyAVKia6ZxnbBIEqGgyz00BLN7tp4cWlykepibDWlU32nibOWsmPfehm1rxA/640?wx_fmt=png&amp;tp=webp&amp;wxfrom=5&amp;wx_lazy=1&amp;wx_co=1"/>
        <xdr:cNvSpPr>
          <a:spLocks noChangeAspect="1" noChangeArrowheads="1"/>
        </xdr:cNvSpPr>
      </xdr:nvSpPr>
      <xdr:spPr>
        <a:xfrm>
          <a:off x="6744335" y="390525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showGridLines="0" tabSelected="1" workbookViewId="0">
      <selection activeCell="B1" sqref="B1:E1"/>
    </sheetView>
  </sheetViews>
  <sheetFormatPr defaultColWidth="9" defaultRowHeight="12.75"/>
  <cols>
    <col min="2" max="2" width="6.75555555555556" customWidth="1"/>
    <col min="3" max="3" width="38.5" customWidth="1"/>
    <col min="4" max="5" width="22.8777777777778" customWidth="1"/>
  </cols>
  <sheetData>
    <row r="1" ht="192" customHeight="1" spans="1:13">
      <c r="A1" s="10"/>
      <c r="B1" s="11" t="s">
        <v>0</v>
      </c>
      <c r="C1" s="12"/>
      <c r="D1" s="12"/>
      <c r="E1" s="12"/>
      <c r="F1" s="13"/>
      <c r="G1" s="13"/>
      <c r="M1" s="22"/>
    </row>
    <row r="2" ht="16.5" spans="1:11">
      <c r="A2" s="10"/>
      <c r="B2" s="10"/>
      <c r="C2" s="10"/>
      <c r="D2" s="10"/>
      <c r="E2" s="10"/>
      <c r="F2" s="10"/>
      <c r="G2" s="10"/>
      <c r="H2" s="10"/>
      <c r="I2" s="10"/>
      <c r="J2" s="10"/>
      <c r="K2" s="10"/>
    </row>
    <row r="3" ht="16.5" spans="2:11">
      <c r="B3" s="14" t="s">
        <v>1</v>
      </c>
      <c r="C3" s="14" t="s">
        <v>2</v>
      </c>
      <c r="D3" s="14" t="s">
        <v>3</v>
      </c>
      <c r="E3" s="14" t="s">
        <v>4</v>
      </c>
      <c r="F3" s="10"/>
      <c r="G3" s="10"/>
      <c r="H3" s="10"/>
      <c r="I3" s="10"/>
      <c r="J3" s="10"/>
      <c r="K3" s="10"/>
    </row>
    <row r="4" ht="16.5" spans="2:11">
      <c r="B4" s="15">
        <v>1</v>
      </c>
      <c r="C4" s="15" t="s">
        <v>5</v>
      </c>
      <c r="D4" s="16">
        <v>0.03</v>
      </c>
      <c r="E4" s="15">
        <v>0</v>
      </c>
      <c r="F4" s="17"/>
      <c r="G4" s="10"/>
      <c r="H4" s="10"/>
      <c r="I4" s="10"/>
      <c r="J4" s="10"/>
      <c r="K4" s="10"/>
    </row>
    <row r="5" ht="16.5" spans="2:11">
      <c r="B5" s="18">
        <v>2</v>
      </c>
      <c r="C5" s="18" t="s">
        <v>6</v>
      </c>
      <c r="D5" s="19">
        <v>0.1</v>
      </c>
      <c r="E5" s="18">
        <v>210</v>
      </c>
      <c r="F5" s="10"/>
      <c r="G5" s="10"/>
      <c r="H5" s="10"/>
      <c r="I5" s="10"/>
      <c r="J5" s="10"/>
      <c r="K5" s="10"/>
    </row>
    <row r="6" ht="16.5" spans="2:11">
      <c r="B6" s="18">
        <v>3</v>
      </c>
      <c r="C6" s="18" t="s">
        <v>7</v>
      </c>
      <c r="D6" s="19">
        <v>0.2</v>
      </c>
      <c r="E6" s="18">
        <v>1410</v>
      </c>
      <c r="F6" s="10"/>
      <c r="G6" s="10"/>
      <c r="H6" s="10"/>
      <c r="I6" s="10"/>
      <c r="J6" s="10"/>
      <c r="K6" s="10"/>
    </row>
    <row r="7" ht="16.5" spans="2:11">
      <c r="B7" s="18">
        <v>4</v>
      </c>
      <c r="C7" s="18" t="s">
        <v>8</v>
      </c>
      <c r="D7" s="19">
        <v>0.25</v>
      </c>
      <c r="E7" s="18">
        <v>2660</v>
      </c>
      <c r="F7" s="10"/>
      <c r="G7" s="10"/>
      <c r="H7" s="10"/>
      <c r="I7" s="10"/>
      <c r="J7" s="10"/>
      <c r="K7" s="10"/>
    </row>
    <row r="8" ht="16.5" spans="2:11">
      <c r="B8" s="18">
        <v>5</v>
      </c>
      <c r="C8" s="18" t="s">
        <v>9</v>
      </c>
      <c r="D8" s="19">
        <v>0.3</v>
      </c>
      <c r="E8" s="18">
        <v>4410</v>
      </c>
      <c r="F8" s="10"/>
      <c r="G8" s="10"/>
      <c r="H8" s="10"/>
      <c r="I8" s="10"/>
      <c r="J8" s="10"/>
      <c r="K8" s="10"/>
    </row>
    <row r="9" ht="16.5" spans="2:7">
      <c r="B9" s="18">
        <v>6</v>
      </c>
      <c r="C9" s="18" t="s">
        <v>10</v>
      </c>
      <c r="D9" s="19">
        <v>0.35</v>
      </c>
      <c r="E9" s="18">
        <v>7160</v>
      </c>
      <c r="F9" s="10"/>
      <c r="G9" s="10"/>
    </row>
    <row r="10" ht="16.5" spans="2:7">
      <c r="B10" s="20">
        <v>7</v>
      </c>
      <c r="C10" s="20" t="s">
        <v>11</v>
      </c>
      <c r="D10" s="21">
        <v>0.45</v>
      </c>
      <c r="E10" s="20">
        <v>15160</v>
      </c>
      <c r="F10" s="10"/>
      <c r="G10" s="10"/>
    </row>
    <row r="11" ht="16.5" spans="1:7">
      <c r="A11" s="10"/>
      <c r="B11" s="10"/>
      <c r="C11" s="10"/>
      <c r="D11" s="10"/>
      <c r="E11" s="10"/>
      <c r="F11" s="10"/>
      <c r="G11" s="10"/>
    </row>
    <row r="12" ht="16.5" spans="1:7">
      <c r="A12" s="10"/>
      <c r="B12" s="10"/>
      <c r="C12" s="10"/>
      <c r="D12" s="10"/>
      <c r="E12" s="10"/>
      <c r="F12" s="10"/>
      <c r="G12" s="10"/>
    </row>
    <row r="13" ht="16.5" spans="1:7">
      <c r="A13" s="10"/>
      <c r="B13" s="10"/>
      <c r="C13" s="10"/>
      <c r="D13" s="10"/>
      <c r="E13" s="10"/>
      <c r="F13" s="10"/>
      <c r="G13" s="10"/>
    </row>
    <row r="14" ht="16.5" spans="1:7">
      <c r="A14" s="10"/>
      <c r="B14" s="10"/>
      <c r="C14" s="10"/>
      <c r="D14" s="10"/>
      <c r="E14" s="10"/>
      <c r="F14" s="10"/>
      <c r="G14" s="10"/>
    </row>
  </sheetData>
  <mergeCells count="1">
    <mergeCell ref="B1:E1"/>
  </mergeCells>
  <pageMargins left="0.699305555555556" right="0.699305555555556"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28"/>
  <sheetViews>
    <sheetView showGridLines="0" topLeftCell="D1" workbookViewId="0">
      <selection activeCell="B2" sqref="B2:J2"/>
    </sheetView>
  </sheetViews>
  <sheetFormatPr defaultColWidth="9" defaultRowHeight="12"/>
  <cols>
    <col min="1" max="1" width="9" style="1"/>
    <col min="2" max="2" width="10.8777777777778" style="1" customWidth="1"/>
    <col min="3" max="3" width="10.2555555555556" style="1" customWidth="1"/>
    <col min="4" max="4" width="10.6222222222222" style="1" customWidth="1"/>
    <col min="5" max="5" width="19" style="1" customWidth="1"/>
    <col min="6" max="6" width="11.3777777777778" style="1" customWidth="1"/>
    <col min="7" max="7" width="13.6666666666667" style="1" customWidth="1"/>
    <col min="8" max="8" width="17.5" style="1" customWidth="1"/>
    <col min="9" max="9" width="20.5" style="1" customWidth="1"/>
    <col min="10" max="10" width="14.2555555555556" style="1" customWidth="1"/>
    <col min="11" max="11" width="9" style="1"/>
    <col min="12" max="12" width="11.1222222222222" style="1" customWidth="1"/>
    <col min="13" max="16384" width="9" style="1"/>
  </cols>
  <sheetData>
    <row r="2" spans="1:11">
      <c r="A2" s="2" t="s">
        <v>12</v>
      </c>
      <c r="B2" s="2" t="s">
        <v>13</v>
      </c>
      <c r="C2" s="2" t="s">
        <v>14</v>
      </c>
      <c r="D2" s="2" t="s">
        <v>15</v>
      </c>
      <c r="E2" s="2" t="s">
        <v>16</v>
      </c>
      <c r="F2" s="2" t="s">
        <v>3</v>
      </c>
      <c r="G2" s="2" t="s">
        <v>17</v>
      </c>
      <c r="H2" s="2" t="s">
        <v>18</v>
      </c>
      <c r="I2" s="2" t="s">
        <v>19</v>
      </c>
      <c r="J2" s="2" t="s">
        <v>20</v>
      </c>
      <c r="K2" s="2" t="s">
        <v>21</v>
      </c>
    </row>
    <row r="3" spans="1:12">
      <c r="A3" s="1">
        <v>1</v>
      </c>
      <c r="C3" s="3" t="s">
        <v>22</v>
      </c>
      <c r="D3" s="3" t="s">
        <v>23</v>
      </c>
      <c r="E3" s="4">
        <v>1</v>
      </c>
      <c r="F3" s="5">
        <f>LOOKUP(E3/12,{0,3000.01,12000.01,25000.01,35000.01,55000.01,80000.01},{0.03;0.1;0.2;0.25;0.3;0.35;0.45})</f>
        <v>0.03</v>
      </c>
      <c r="G3" s="4">
        <f>LOOKUP(E3/12,{0,3000.01,12000.01,25000.01,35000.01,55000.01,80000.01},{0,210,1410,2660,4410,7160,15160})</f>
        <v>0</v>
      </c>
      <c r="H3" s="4">
        <f>E3*F3-G3</f>
        <v>0.03</v>
      </c>
      <c r="I3" s="9">
        <f>E3-H3</f>
        <v>0.97</v>
      </c>
      <c r="J3" s="9"/>
      <c r="L3" s="9"/>
    </row>
    <row r="4" spans="1:12">
      <c r="A4" s="1">
        <v>2</v>
      </c>
      <c r="C4" s="3" t="s">
        <v>24</v>
      </c>
      <c r="D4" s="3" t="s">
        <v>25</v>
      </c>
      <c r="E4" s="4">
        <v>36000</v>
      </c>
      <c r="F4" s="5">
        <f>LOOKUP(E4/12,{0,3000.01,12000.01,25000.01,35000.01,55000.01,80000.01},{0.03;0.1;0.2;0.25;0.3;0.35;0.45})</f>
        <v>0.03</v>
      </c>
      <c r="G4" s="4">
        <f>LOOKUP(E4/12,{0,3000.01,12000.01,25000.01,35000.01,55000.01,80000.01},{0,210,1410,2660,4410,7160,15160})</f>
        <v>0</v>
      </c>
      <c r="H4" s="4">
        <f t="shared" ref="H4:H16" si="0">E4*F4-G4</f>
        <v>1080</v>
      </c>
      <c r="I4" s="9">
        <f t="shared" ref="I4:I16" si="1">E4-H4</f>
        <v>34920</v>
      </c>
      <c r="J4" s="9"/>
      <c r="L4" s="9"/>
    </row>
    <row r="5" spans="1:12">
      <c r="A5" s="1">
        <v>3</v>
      </c>
      <c r="C5" s="3" t="s">
        <v>26</v>
      </c>
      <c r="D5" s="3" t="s">
        <v>27</v>
      </c>
      <c r="E5" s="4">
        <v>36001</v>
      </c>
      <c r="F5" s="5">
        <f>LOOKUP(E5/12,{0,3000.01,12000.01,25000.01,35000.01,55000.01,80000.01},{0.03;0.1;0.2;0.25;0.3;0.35;0.45})</f>
        <v>0.1</v>
      </c>
      <c r="G5" s="4">
        <f>LOOKUP(E5/12,{0,3000.01,12000.01,25000.01,35000.01,55000.01,80000.01},{0,210,1410,2660,4410,7160,15160})</f>
        <v>210</v>
      </c>
      <c r="H5" s="4">
        <f t="shared" si="0"/>
        <v>3390.1</v>
      </c>
      <c r="I5" s="9">
        <f t="shared" si="1"/>
        <v>32610.9</v>
      </c>
      <c r="J5" s="9"/>
      <c r="L5" s="9"/>
    </row>
    <row r="6" spans="1:12">
      <c r="A6" s="1">
        <v>4</v>
      </c>
      <c r="C6" s="3" t="s">
        <v>28</v>
      </c>
      <c r="D6" s="3" t="s">
        <v>29</v>
      </c>
      <c r="E6" s="4">
        <v>144000</v>
      </c>
      <c r="F6" s="5">
        <f>LOOKUP(E6/12,{0,3000.01,12000.01,25000.01,35000.01,55000.01,80000.01},{0.03;0.1;0.2;0.25;0.3;0.35;0.45})</f>
        <v>0.1</v>
      </c>
      <c r="G6" s="4">
        <f>LOOKUP(E6/12,{0,3000.01,12000.01,25000.01,35000.01,55000.01,80000.01},{0,210,1410,2660,4410,7160,15160})</f>
        <v>210</v>
      </c>
      <c r="H6" s="4">
        <f t="shared" si="0"/>
        <v>14190</v>
      </c>
      <c r="I6" s="9">
        <f t="shared" si="1"/>
        <v>129810</v>
      </c>
      <c r="J6" s="9"/>
      <c r="L6" s="9"/>
    </row>
    <row r="7" spans="1:12">
      <c r="A7" s="1">
        <v>5</v>
      </c>
      <c r="C7" s="3" t="s">
        <v>30</v>
      </c>
      <c r="D7" s="3" t="s">
        <v>31</v>
      </c>
      <c r="E7" s="4">
        <v>144000.12</v>
      </c>
      <c r="F7" s="5">
        <f>LOOKUP(E7/12,{0,3000.01,12000.01,25000.01,35000.01,55000.01,80000.01},{0.03;0.1;0.2;0.25;0.3;0.35;0.45})</f>
        <v>0.2</v>
      </c>
      <c r="G7" s="4">
        <f>LOOKUP(E7/12,{0,3000.01,12000.01,25000.01,35000.01,55000.01,80000.01},{0,210,1410,2660,4410,7160,15160})</f>
        <v>1410</v>
      </c>
      <c r="H7" s="4">
        <f t="shared" si="0"/>
        <v>27390.024</v>
      </c>
      <c r="I7" s="9">
        <f t="shared" si="1"/>
        <v>116610.096</v>
      </c>
      <c r="J7" s="9"/>
      <c r="L7" s="9"/>
    </row>
    <row r="8" spans="1:12">
      <c r="A8" s="1">
        <v>6</v>
      </c>
      <c r="C8" s="3" t="s">
        <v>32</v>
      </c>
      <c r="D8" s="3" t="s">
        <v>33</v>
      </c>
      <c r="E8" s="4">
        <v>300000</v>
      </c>
      <c r="F8" s="5">
        <f>LOOKUP(E8/12,{0,3000.01,12000.01,25000.01,35000.01,55000.01,80000.01},{0.03;0.1;0.2;0.25;0.3;0.35;0.45})</f>
        <v>0.2</v>
      </c>
      <c r="G8" s="4">
        <f>LOOKUP(E8/12,{0,3000.01,12000.01,25000.01,35000.01,55000.01,80000.01},{0,210,1410,2660,4410,7160,15160})</f>
        <v>1410</v>
      </c>
      <c r="H8" s="4">
        <f t="shared" si="0"/>
        <v>58590</v>
      </c>
      <c r="I8" s="9">
        <f t="shared" si="1"/>
        <v>241410</v>
      </c>
      <c r="J8" s="9"/>
      <c r="L8" s="9"/>
    </row>
    <row r="9" spans="1:12">
      <c r="A9" s="1">
        <v>7</v>
      </c>
      <c r="C9" s="3" t="s">
        <v>34</v>
      </c>
      <c r="D9" s="3" t="s">
        <v>35</v>
      </c>
      <c r="E9" s="4">
        <v>300000.12</v>
      </c>
      <c r="F9" s="5">
        <f>LOOKUP(E9/12,{0,3000.01,12000.01,25000.01,35000.01,55000.01,80000.01},{0.03;0.1;0.2;0.25;0.3;0.35;0.45})</f>
        <v>0.25</v>
      </c>
      <c r="G9" s="4">
        <f>LOOKUP(E9/12,{0,3000.01,12000.01,25000.01,35000.01,55000.01,80000.01},{0,210,1410,2660,4410,7160,15160})</f>
        <v>2660</v>
      </c>
      <c r="H9" s="4">
        <f t="shared" si="0"/>
        <v>72340.03</v>
      </c>
      <c r="I9" s="9">
        <f t="shared" si="1"/>
        <v>227660.09</v>
      </c>
      <c r="J9" s="9"/>
      <c r="L9" s="9"/>
    </row>
    <row r="10" spans="1:12">
      <c r="A10" s="1">
        <v>8</v>
      </c>
      <c r="C10" s="3" t="s">
        <v>36</v>
      </c>
      <c r="D10" s="3" t="s">
        <v>37</v>
      </c>
      <c r="E10" s="4">
        <v>420000</v>
      </c>
      <c r="F10" s="5">
        <f>LOOKUP(E10/12,{0,3000.01,12000.01,25000.01,35000.01,55000.01,80000.01},{0.03;0.1;0.2;0.25;0.3;0.35;0.45})</f>
        <v>0.25</v>
      </c>
      <c r="G10" s="4">
        <f>LOOKUP(E10/12,{0,3000.01,12000.01,25000.01,35000.01,55000.01,80000.01},{0,210,1410,2660,4410,7160,15160})</f>
        <v>2660</v>
      </c>
      <c r="H10" s="4">
        <f t="shared" si="0"/>
        <v>102340</v>
      </c>
      <c r="I10" s="9">
        <f t="shared" si="1"/>
        <v>317660</v>
      </c>
      <c r="J10" s="9"/>
      <c r="L10" s="9"/>
    </row>
    <row r="11" spans="1:12">
      <c r="A11" s="1">
        <v>9</v>
      </c>
      <c r="C11" s="3" t="s">
        <v>38</v>
      </c>
      <c r="D11" s="3" t="s">
        <v>39</v>
      </c>
      <c r="E11" s="4">
        <v>420000.12</v>
      </c>
      <c r="F11" s="5">
        <f>LOOKUP(E11/12,{0,3000.01,12000.01,25000.01,35000.01,55000.01,80000.01},{0.03;0.1;0.2;0.25;0.3;0.35;0.45})</f>
        <v>0.3</v>
      </c>
      <c r="G11" s="4">
        <f>LOOKUP(E11/12,{0,3000.01,12000.01,25000.01,35000.01,55000.01,80000.01},{0,210,1410,2660,4410,7160,15160})</f>
        <v>4410</v>
      </c>
      <c r="H11" s="4">
        <f t="shared" si="0"/>
        <v>121590.036</v>
      </c>
      <c r="I11" s="9">
        <f t="shared" si="1"/>
        <v>298410.084</v>
      </c>
      <c r="J11" s="9"/>
      <c r="L11" s="9"/>
    </row>
    <row r="12" spans="1:12">
      <c r="A12" s="1">
        <v>10</v>
      </c>
      <c r="C12" s="3" t="s">
        <v>40</v>
      </c>
      <c r="D12" s="3" t="s">
        <v>41</v>
      </c>
      <c r="E12" s="4">
        <v>660000</v>
      </c>
      <c r="F12" s="5">
        <f>LOOKUP(E12/12,{0,3000.01,12000.01,25000.01,35000.01,55000.01,80000.01},{0.03;0.1;0.2;0.25;0.3;0.35;0.45})</f>
        <v>0.3</v>
      </c>
      <c r="G12" s="4">
        <f>LOOKUP(E12/12,{0,3000.01,12000.01,25000.01,35000.01,55000.01,80000.01},{0,210,1410,2660,4410,7160,15160})</f>
        <v>4410</v>
      </c>
      <c r="H12" s="4">
        <f t="shared" si="0"/>
        <v>193590</v>
      </c>
      <c r="I12" s="9">
        <f t="shared" si="1"/>
        <v>466410</v>
      </c>
      <c r="J12" s="9"/>
      <c r="L12" s="9"/>
    </row>
    <row r="13" spans="1:12">
      <c r="A13" s="1">
        <v>11</v>
      </c>
      <c r="C13" s="3" t="s">
        <v>42</v>
      </c>
      <c r="D13" s="3" t="s">
        <v>43</v>
      </c>
      <c r="E13" s="4">
        <v>660000.12</v>
      </c>
      <c r="F13" s="5">
        <f>LOOKUP(E13/12,{0,3000.01,12000.01,25000.01,35000.01,55000.01,80000.01},{0.03;0.1;0.2;0.25;0.3;0.35;0.45})</f>
        <v>0.35</v>
      </c>
      <c r="G13" s="4">
        <f>LOOKUP(E13/12,{0,3000.01,12000.01,25000.01,35000.01,55000.01,80000.01},{0,210,1410,2660,4410,7160,15160})</f>
        <v>7160</v>
      </c>
      <c r="H13" s="4">
        <f t="shared" si="0"/>
        <v>223840.042</v>
      </c>
      <c r="I13" s="9">
        <f t="shared" si="1"/>
        <v>436160.078</v>
      </c>
      <c r="J13" s="9"/>
      <c r="L13" s="9"/>
    </row>
    <row r="14" spans="1:12">
      <c r="A14" s="1">
        <v>12</v>
      </c>
      <c r="C14" s="3" t="s">
        <v>44</v>
      </c>
      <c r="D14" s="3" t="s">
        <v>45</v>
      </c>
      <c r="E14" s="4">
        <v>960000</v>
      </c>
      <c r="F14" s="5">
        <f>LOOKUP(E14/12,{0,3000.01,12000.01,25000.01,35000.01,55000.01,80000.01},{0.03;0.1;0.2;0.25;0.3;0.35;0.45})</f>
        <v>0.35</v>
      </c>
      <c r="G14" s="4">
        <f>LOOKUP(E14/12,{0,3000.01,12000.01,25000.01,35000.01,55000.01,80000.01},{0,210,1410,2660,4410,7160,15160})</f>
        <v>7160</v>
      </c>
      <c r="H14" s="4">
        <f t="shared" si="0"/>
        <v>328840</v>
      </c>
      <c r="I14" s="9">
        <f t="shared" si="1"/>
        <v>631160</v>
      </c>
      <c r="J14" s="9"/>
      <c r="L14" s="9"/>
    </row>
    <row r="15" spans="1:12">
      <c r="A15" s="1">
        <v>13</v>
      </c>
      <c r="C15" s="3" t="s">
        <v>46</v>
      </c>
      <c r="D15" s="3" t="s">
        <v>47</v>
      </c>
      <c r="E15" s="4">
        <v>960000.12</v>
      </c>
      <c r="F15" s="5">
        <f>LOOKUP(E15/12,{0,3000.01,12000.01,25000.01,35000.01,55000.01,80000.01},{0.03;0.1;0.2;0.25;0.3;0.35;0.45})</f>
        <v>0.45</v>
      </c>
      <c r="G15" s="4">
        <f>LOOKUP(E15/12,{0,3000.01,12000.01,25000.01,35000.01,55000.01,80000.01},{0,210,1410,2660,4410,7160,15160})</f>
        <v>15160</v>
      </c>
      <c r="H15" s="4">
        <f t="shared" si="0"/>
        <v>416840.054</v>
      </c>
      <c r="I15" s="9">
        <f t="shared" si="1"/>
        <v>543160.066</v>
      </c>
      <c r="J15" s="9"/>
      <c r="L15" s="9"/>
    </row>
    <row r="16" spans="1:9">
      <c r="A16" s="1">
        <v>14</v>
      </c>
      <c r="C16" s="3" t="s">
        <v>48</v>
      </c>
      <c r="D16" s="3" t="s">
        <v>49</v>
      </c>
      <c r="E16" s="4">
        <v>1000000</v>
      </c>
      <c r="F16" s="5">
        <f>LOOKUP(E16/12,{0,3000.01,12000.01,25000.01,35000.01,55000.01,80000.01},{0.03;0.1;0.2;0.25;0.3;0.35;0.45})</f>
        <v>0.45</v>
      </c>
      <c r="G16" s="4">
        <f>LOOKUP(E16/12,{0,3000.01,12000.01,25000.01,35000.01,55000.01,80000.01},{0,210,1410,2660,4410,7160,15160})</f>
        <v>15160</v>
      </c>
      <c r="H16" s="4">
        <f t="shared" si="0"/>
        <v>434840</v>
      </c>
      <c r="I16" s="9">
        <f t="shared" si="1"/>
        <v>565160</v>
      </c>
    </row>
    <row r="17" spans="5:8">
      <c r="E17" s="4"/>
      <c r="F17" s="5"/>
      <c r="G17" s="4"/>
      <c r="H17" s="4"/>
    </row>
    <row r="18" spans="5:8">
      <c r="E18" s="4"/>
      <c r="F18" s="5"/>
      <c r="G18" s="4"/>
      <c r="H18" s="4"/>
    </row>
    <row r="19" spans="1:11">
      <c r="A19" s="6" t="s">
        <v>50</v>
      </c>
      <c r="B19" s="7"/>
      <c r="C19" s="7"/>
      <c r="D19" s="7"/>
      <c r="E19" s="8">
        <f>SUM(E3:E18)</f>
        <v>6040002.6</v>
      </c>
      <c r="F19" s="7"/>
      <c r="G19" s="8"/>
      <c r="H19" s="8">
        <f>SUM(H3:H18)</f>
        <v>1998860.316</v>
      </c>
      <c r="I19" s="8">
        <f>SUM(I3:I18)</f>
        <v>4041142.284</v>
      </c>
      <c r="J19" s="7"/>
      <c r="K19" s="7"/>
    </row>
    <row r="22" spans="1:4">
      <c r="A22" s="3"/>
      <c r="B22" s="3"/>
      <c r="C22" s="3"/>
      <c r="D22" s="3"/>
    </row>
    <row r="23" spans="1:4">
      <c r="A23" s="3"/>
      <c r="B23" s="3"/>
      <c r="C23" s="3"/>
      <c r="D23" s="3"/>
    </row>
    <row r="24" spans="1:4">
      <c r="A24" s="3"/>
      <c r="B24" s="3"/>
      <c r="C24" s="3"/>
      <c r="D24" s="3"/>
    </row>
    <row r="25" spans="1:4">
      <c r="A25" s="3"/>
      <c r="B25" s="3"/>
      <c r="C25" s="3"/>
      <c r="D25" s="3"/>
    </row>
    <row r="26" spans="1:4">
      <c r="A26" s="3"/>
      <c r="B26" s="3"/>
      <c r="C26" s="3"/>
      <c r="D26" s="3"/>
    </row>
    <row r="27" spans="1:4">
      <c r="A27" s="3"/>
      <c r="B27" s="3"/>
      <c r="C27" s="3"/>
      <c r="D27" s="3"/>
    </row>
    <row r="28" spans="1:4">
      <c r="A28" s="3"/>
      <c r="B28" s="3"/>
      <c r="C28" s="3"/>
      <c r="D28" s="3"/>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政策</vt:lpstr>
      <vt:lpstr>年终奖计算表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aluo</dc:creator>
  <cp:lastModifiedBy>^O^珏</cp:lastModifiedBy>
  <dcterms:created xsi:type="dcterms:W3CDTF">2018-12-27T23:54:00Z</dcterms:created>
  <dcterms:modified xsi:type="dcterms:W3CDTF">2019-11-15T05:44:57Z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