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31" firstSheet="1" activeTab="3"/>
  </bookViews>
  <sheets>
    <sheet name="工资表模版" sheetId="9" r:id="rId1"/>
    <sheet name="月度个税计算器" sheetId="10" r:id="rId2"/>
    <sheet name="年终奖个税计算器" sheetId="11" r:id="rId3"/>
    <sheet name="相关政策" sheetId="6" r:id="rId4"/>
    <sheet name="计算方法" sheetId="5" r:id="rId5"/>
  </sheets>
  <calcPr calcId="144525"/>
</workbook>
</file>

<file path=xl/comments1.xml><?xml version="1.0" encoding="utf-8"?>
<comments xmlns="http://schemas.openxmlformats.org/spreadsheetml/2006/main">
  <authors>
    <author>作者</author>
  </authors>
  <commentList>
    <comment ref="C2" authorId="0">
      <text>
        <r>
          <rPr>
            <sz val="9"/>
            <rFont val="宋体"/>
            <charset val="134"/>
          </rPr>
          <t>发放年终奖金的月份的当月应发工资数需要填写</t>
        </r>
      </text>
    </comment>
  </commentList>
</comments>
</file>

<file path=xl/sharedStrings.xml><?xml version="1.0" encoding="utf-8"?>
<sst xmlns="http://schemas.openxmlformats.org/spreadsheetml/2006/main" count="113" uniqueCount="101">
  <si>
    <t>工资表</t>
  </si>
  <si>
    <t>序号</t>
  </si>
  <si>
    <t>姓名</t>
  </si>
  <si>
    <t>入职时间</t>
  </si>
  <si>
    <t>出勤  天数</t>
  </si>
  <si>
    <t>工资</t>
  </si>
  <si>
    <t>加班费</t>
  </si>
  <si>
    <t>各项补贴</t>
  </si>
  <si>
    <t>其他</t>
  </si>
  <si>
    <t>补发</t>
  </si>
  <si>
    <t>现金福利/ 奖金</t>
  </si>
  <si>
    <t>扣款</t>
  </si>
  <si>
    <t>应发工资</t>
  </si>
  <si>
    <t>代扣款项</t>
  </si>
  <si>
    <t>实发工资</t>
  </si>
  <si>
    <t>基本工资</t>
  </si>
  <si>
    <t>考核工资</t>
  </si>
  <si>
    <t>工龄</t>
  </si>
  <si>
    <t>职称</t>
  </si>
  <si>
    <t>交通</t>
  </si>
  <si>
    <t>通讯</t>
  </si>
  <si>
    <t>社保费</t>
  </si>
  <si>
    <t>公积金</t>
  </si>
  <si>
    <t>个税</t>
  </si>
  <si>
    <t>合    计</t>
  </si>
  <si>
    <t>制表：</t>
  </si>
  <si>
    <t>复核：</t>
  </si>
  <si>
    <t>财务总监审核：</t>
  </si>
  <si>
    <t>总裁批准：</t>
  </si>
  <si>
    <t>月度工资纳税计算器</t>
  </si>
  <si>
    <r>
      <rPr>
        <b/>
        <sz val="9"/>
        <color theme="1"/>
        <rFont val="宋体"/>
        <charset val="134"/>
        <scheme val="minor"/>
      </rPr>
      <t xml:space="preserve">保险     </t>
    </r>
    <r>
      <rPr>
        <sz val="8"/>
        <color theme="1"/>
        <rFont val="宋体"/>
        <charset val="134"/>
        <scheme val="minor"/>
      </rPr>
      <t>(个人负担)</t>
    </r>
  </si>
  <si>
    <r>
      <rPr>
        <b/>
        <sz val="9"/>
        <color theme="1"/>
        <rFont val="宋体"/>
        <charset val="134"/>
        <scheme val="minor"/>
      </rPr>
      <t xml:space="preserve">公积金      </t>
    </r>
    <r>
      <rPr>
        <sz val="8"/>
        <color theme="1"/>
        <rFont val="宋体"/>
        <charset val="134"/>
        <scheme val="minor"/>
      </rPr>
      <t>(个人负担)</t>
    </r>
  </si>
  <si>
    <t>其他扣除项</t>
  </si>
  <si>
    <t>税率</t>
  </si>
  <si>
    <t>扣除数</t>
  </si>
  <si>
    <t>月缴个税</t>
  </si>
  <si>
    <t>合计</t>
  </si>
  <si>
    <t>年终一次性奖金个税计算器</t>
  </si>
  <si>
    <t>发奖金当月     应发工资</t>
  </si>
  <si>
    <r>
      <rPr>
        <b/>
        <sz val="9"/>
        <color theme="1"/>
        <rFont val="宋体"/>
        <charset val="134"/>
        <scheme val="minor"/>
      </rPr>
      <t xml:space="preserve">当月社保       </t>
    </r>
    <r>
      <rPr>
        <sz val="9"/>
        <color theme="1"/>
        <rFont val="宋体"/>
        <charset val="134"/>
        <scheme val="minor"/>
      </rPr>
      <t>(个人负担)</t>
    </r>
  </si>
  <si>
    <r>
      <rPr>
        <b/>
        <sz val="9"/>
        <color theme="1"/>
        <rFont val="宋体"/>
        <charset val="134"/>
        <scheme val="minor"/>
      </rPr>
      <t xml:space="preserve">当月公积金      </t>
    </r>
    <r>
      <rPr>
        <sz val="8"/>
        <color theme="1"/>
        <rFont val="宋体"/>
        <charset val="134"/>
        <scheme val="minor"/>
      </rPr>
      <t>(个人负担)</t>
    </r>
  </si>
  <si>
    <r>
      <rPr>
        <b/>
        <sz val="9"/>
        <rFont val="宋体"/>
        <charset val="134"/>
        <scheme val="minor"/>
      </rPr>
      <t xml:space="preserve">发年终奖当月工资          </t>
    </r>
    <r>
      <rPr>
        <sz val="8"/>
        <rFont val="宋体"/>
        <charset val="134"/>
        <scheme val="minor"/>
      </rPr>
      <t>(扣个人承担的三险一金后）</t>
    </r>
  </si>
  <si>
    <t>应发年终奖金</t>
  </si>
  <si>
    <t>年终奖金
计税金额</t>
  </si>
  <si>
    <t>速算扣除数</t>
  </si>
  <si>
    <t>应缴个税</t>
  </si>
  <si>
    <t>实发奖金</t>
  </si>
  <si>
    <t>备注：</t>
  </si>
  <si>
    <t>1、年终一次性奖金计税方法一年只能用一次。</t>
  </si>
  <si>
    <t>2、年终一次性奖金个税计算与发奖金当月的工资有关，与个人当月负担的三险一金有关</t>
  </si>
  <si>
    <t>3、只需填写表中白色区域，灰色区域为自动计算，已经加了保护，密码123</t>
  </si>
  <si>
    <t>国家税务总局关于调整个人取得全年一次性奖金等计算征收个人所得税方法问题的通知</t>
  </si>
  <si>
    <t>国税发[2005]9号</t>
  </si>
  <si>
    <t>颁布时间：2005-1-21发文单位：国家税务总局</t>
  </si>
  <si>
    <t>各省、自治区、直辖市和计划单列市地方税务局，局内各单位：</t>
  </si>
  <si>
    <t>　　为了合理解决个人取得全年一次性奖金征税问题，经研究，现就调整征收个人所得税的有关办法通知如下：</t>
  </si>
  <si>
    <t>　　一、全年一次性奖金是指行政机关、企事业单位等扣缴义务人根据其全年经济效益和对雇员全年工作业绩的综合考核情况，向雇员发放的一次性奖金。</t>
  </si>
  <si>
    <t>　　上述一次性奖金也包括年终加薪、实行年薪制和绩效工资办法的单位根据考核情况兑现的年薪和绩效工资。</t>
  </si>
  <si>
    <t>　　二、纳税人取得全年一次性奖金，单独作为一个月工资、薪金所得计算纳税，并按以下计税办法，由扣缴义务人发放时代扣代缴：</t>
  </si>
  <si>
    <t>　　（一）先将雇员当月内取得的全年一次性奖金，除以12个月，按其商数确定适用税率和速算扣除数。</t>
  </si>
  <si>
    <t>　　如果在发放年终一次性奖金的当月，雇员当月工资薪金所得低于税法规定的费用扣除额，应将全年一次性奖金减除“雇员当月工资薪金所得与费用扣除额的差额”后的余额，按上述办法确定全年一次性奖金的适用税率和速算扣除数。</t>
  </si>
  <si>
    <t>　　（二）将雇员个人当月内取得的全年一次性奖金，按本条第（一）项确定的适用税率和速算扣除数计算征税，计算公式如下：</t>
  </si>
  <si>
    <t>　　1.如果雇员当月工资薪金所得高于（或等于）税法规定的费用扣除额的，适用公式为：</t>
  </si>
  <si>
    <t>　　应纳税额＝雇员当月取得全年一次性奖金×适用税率-速算扣除数</t>
  </si>
  <si>
    <t>　　2.如果雇员当月工资薪金所得低于税法规定的费用扣除额的，适用公式为：应纳税额＝（雇员当月取得全年一次性奖金-雇员当月工资薪金所得与费用扣除额的差额）×适用税率-速算扣除数</t>
  </si>
  <si>
    <t>　　三、在一个纳税年度内，对每一个纳税人，该计税办法只允许采用一次。</t>
  </si>
  <si>
    <t>　　四、实行年薪制和绩效工资的单位，个人取得年终兑现的年薪和绩效工资按本通知第二条、第三条执行。</t>
  </si>
  <si>
    <t>　　五、雇员取得除全年一次性奖金以外的其它各种名目奖金，如半年奖、季度奖、加班奖、先进奖、考勤奖等，一律与当月工资、薪金收入合并，按税法规定缴纳个人所得税。</t>
  </si>
  <si>
    <t>　　六、对无住所个人取得本通知第五条所述的各种名目奖金，如果该个人当月在我国境内没有纳税义务，或者该个人由于出入境原因导致当月在我国工作时间不满一个月的，仍按照《国家税务总局关于在我国境内无住所的个人取得奖金征税问题的通知》（国税发[1996]183号）计算纳税。</t>
  </si>
  <si>
    <t>　　七、本通知自2005年1月1日起实施，以前规定与本通知不一致的，按本通知规定执行。《国家税务总局关于在中国境内有住所的个人取得奖金征税问题的通知》（国税发[1996]206号）和《国家税务总局关于企业经营者试行年薪制后如何计征个人所得税的通知》（国税发[1996]107号）同时废止。</t>
  </si>
  <si>
    <t>　　二00五年一月二十一日</t>
  </si>
  <si>
    <t xml:space="preserve">工资薪金所得个人所得税计算方法   </t>
  </si>
  <si>
    <t>　　工资、薪金所得是指个人因任职或受雇而取得的工资、薪金、奖金、年终加薪、劳动分红、津贴、补贴以及与任职、受雇有关的其它所得。</t>
  </si>
  <si>
    <t xml:space="preserve">        工资薪金，以每月收入额减除费用扣除标准后的余额为应纳税所得额（从2011年9月1日起，起征点为3500元）。适用七级超额累进税率（3%至45%）计缴个人所得税。</t>
  </si>
  <si>
    <t xml:space="preserve">计算公式是：工资、薪金所得个人所得税应纳税额=应纳税所得额×适用税率-速算扣除数 </t>
  </si>
  <si>
    <t>级数</t>
  </si>
  <si>
    <t>含税级距</t>
  </si>
  <si>
    <t>不含税级距</t>
  </si>
  <si>
    <t>税率（％）</t>
  </si>
  <si>
    <t>不超过1500元的</t>
  </si>
  <si>
    <t>不超过1455元的</t>
  </si>
  <si>
    <t>超过1500元至4500元的部分</t>
  </si>
  <si>
    <t>超过1455元至4155元的部分</t>
  </si>
  <si>
    <t>超过4500元至9000元的部分</t>
  </si>
  <si>
    <t>超过4155元至7755元的部分</t>
  </si>
  <si>
    <t>超过9000元至35000元的部分</t>
  </si>
  <si>
    <t>超过7755元至27255元的部分</t>
  </si>
  <si>
    <t>超过35000元至55000元的部分</t>
  </si>
  <si>
    <t>超过27255元至41255元的部分</t>
  </si>
  <si>
    <t>超过55000元至80000元的部分</t>
  </si>
  <si>
    <t>超过41255元至57505元的部分</t>
  </si>
  <si>
    <t>超过80000元的部分</t>
  </si>
  <si>
    <t>超过57505元的部分</t>
  </si>
  <si>
    <t>　　注：⑴表中所列含税级距、不含税级距，均为按照税法规定减除有关费用后的所得额。</t>
  </si>
  <si>
    <t>　　注：⑵含税级距适用于由纳税人负担税款的工资、薪金所得；不含税级距适用于由他人（单位）代付税款的工资、薪金所得。</t>
  </si>
  <si>
    <t xml:space="preserve">        例：王某当月取得工资收入9400元，当月个人承担住房公积金、基本养老保险金、医疗保险金、失业保险金共计1000元，费用扣除额为3500元，则 王某当月应纳税所得额=9400-1000-3500=4900元。应纳个人所得税税额=4900×20%-555=425元。</t>
  </si>
  <si>
    <t>月度个税自动计算表（附表）</t>
  </si>
  <si>
    <t>个人保险</t>
  </si>
  <si>
    <t>个人公积金</t>
  </si>
  <si>
    <t>应税工资</t>
  </si>
  <si>
    <t>个人所得税</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</si>
</sst>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quot;年&quot;m&quot;月&quot;;@"/>
    <numFmt numFmtId="177" formatCode="0.00_ ;[Red]\-0.00\ "/>
  </numFmts>
  <fonts count="48">
    <font>
      <sz val="11"/>
      <color theme="1"/>
      <name val="宋体"/>
      <charset val="134"/>
      <scheme val="minor"/>
    </font>
    <font>
      <b/>
      <sz val="10"/>
      <name val="仿宋"/>
      <charset val="134"/>
    </font>
    <font>
      <sz val="10"/>
      <name val="仿宋"/>
      <charset val="134"/>
    </font>
    <font>
      <sz val="11"/>
      <color theme="1"/>
      <name val="仿宋"/>
      <charset val="134"/>
    </font>
    <font>
      <b/>
      <sz val="11"/>
      <color theme="1"/>
      <name val="仿宋"/>
      <charset val="134"/>
    </font>
    <font>
      <b/>
      <sz val="10"/>
      <color theme="1"/>
      <name val="仿宋"/>
      <charset val="134"/>
    </font>
    <font>
      <sz val="10"/>
      <color theme="1"/>
      <name val="仿宋"/>
      <charset val="134"/>
    </font>
    <font>
      <sz val="10"/>
      <color theme="1"/>
      <name val="宋体"/>
      <charset val="134"/>
      <scheme val="minor"/>
    </font>
    <font>
      <b/>
      <sz val="11"/>
      <color theme="1"/>
      <name val="宋体"/>
      <charset val="134"/>
      <scheme val="minor"/>
    </font>
    <font>
      <sz val="9"/>
      <color theme="1"/>
      <name val="宋体"/>
      <charset val="134"/>
      <scheme val="minor"/>
    </font>
    <font>
      <b/>
      <sz val="18"/>
      <color theme="1"/>
      <name val="宋体"/>
      <charset val="134"/>
      <scheme val="minor"/>
    </font>
    <font>
      <b/>
      <sz val="9"/>
      <color theme="1"/>
      <name val="宋体"/>
      <charset val="134"/>
      <scheme val="minor"/>
    </font>
    <font>
      <b/>
      <sz val="9"/>
      <name val="宋体"/>
      <charset val="134"/>
      <scheme val="minor"/>
    </font>
    <font>
      <sz val="9"/>
      <name val="宋体"/>
      <charset val="134"/>
      <scheme val="minor"/>
    </font>
    <font>
      <b/>
      <sz val="12"/>
      <color theme="1"/>
      <name val="宋体"/>
      <charset val="134"/>
      <scheme val="minor"/>
    </font>
    <font>
      <sz val="20"/>
      <color theme="1"/>
      <name val="宋体"/>
      <charset val="134"/>
      <scheme val="minor"/>
    </font>
    <font>
      <sz val="14"/>
      <color theme="1"/>
      <name val="宋体"/>
      <charset val="134"/>
      <scheme val="minor"/>
    </font>
    <font>
      <b/>
      <sz val="20"/>
      <color theme="1"/>
      <name val="仿宋"/>
      <charset val="134"/>
    </font>
    <font>
      <b/>
      <sz val="11"/>
      <name val="仿宋"/>
      <charset val="134"/>
    </font>
    <font>
      <b/>
      <sz val="12"/>
      <color theme="1"/>
      <name val="仿宋"/>
      <charset val="134"/>
    </font>
    <font>
      <sz val="9"/>
      <name val="仿宋"/>
      <charset val="134"/>
    </font>
    <font>
      <b/>
      <sz val="9"/>
      <name val="仿宋"/>
      <charset val="134"/>
    </font>
    <font>
      <b/>
      <sz val="14"/>
      <color theme="1"/>
      <name val="仿宋"/>
      <charset val="134"/>
    </font>
    <font>
      <sz val="9"/>
      <color theme="1"/>
      <name val="仿宋"/>
      <charset val="134"/>
    </font>
    <font>
      <sz val="14"/>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theme="10"/>
      <name val="宋体"/>
      <charset val="134"/>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
      <sz val="8"/>
      <color theme="1"/>
      <name val="宋体"/>
      <charset val="134"/>
      <scheme val="minor"/>
    </font>
    <font>
      <sz val="8"/>
      <name val="宋体"/>
      <charset val="134"/>
      <scheme val="minor"/>
    </font>
    <font>
      <sz val="9"/>
      <name val="宋体"/>
      <charset val="134"/>
    </font>
  </fonts>
  <fills count="36">
    <fill>
      <patternFill patternType="none"/>
    </fill>
    <fill>
      <patternFill patternType="gray125"/>
    </fill>
    <fill>
      <patternFill patternType="solid">
        <fgColor indexed="41"/>
        <bgColor indexed="64"/>
      </patternFill>
    </fill>
    <fill>
      <patternFill patternType="solid">
        <fgColor theme="0" tint="-0.0499893185216834"/>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5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hair">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theme="0" tint="-0.249946592608417"/>
      </right>
      <top style="thin">
        <color auto="1"/>
      </top>
      <bottom style="thin">
        <color theme="0" tint="-0.349986266670736"/>
      </bottom>
      <diagonal/>
    </border>
    <border>
      <left style="thin">
        <color theme="0" tint="-0.249946592608417"/>
      </left>
      <right style="thin">
        <color theme="0" tint="-0.249946592608417"/>
      </right>
      <top style="thin">
        <color auto="1"/>
      </top>
      <bottom style="thin">
        <color theme="0" tint="-0.349986266670736"/>
      </bottom>
      <diagonal/>
    </border>
    <border>
      <left style="thin">
        <color auto="1"/>
      </left>
      <right style="thin">
        <color theme="0" tint="-0.249946592608417"/>
      </right>
      <top style="thin">
        <color theme="0" tint="-0.349986266670736"/>
      </top>
      <bottom style="thin">
        <color auto="1"/>
      </bottom>
      <diagonal/>
    </border>
    <border>
      <left style="thin">
        <color theme="0" tint="-0.249946592608417"/>
      </left>
      <right style="thin">
        <color theme="0" tint="-0.249946592608417"/>
      </right>
      <top style="thin">
        <color theme="0" tint="-0.349986266670736"/>
      </top>
      <bottom style="thin">
        <color auto="1"/>
      </bottom>
      <diagonal/>
    </border>
    <border>
      <left style="thin">
        <color auto="1"/>
      </left>
      <right style="thin">
        <color theme="0" tint="-0.249946592608417"/>
      </right>
      <top style="thin">
        <color theme="0" tint="-0.349986266670736"/>
      </top>
      <bottom style="thin">
        <color theme="0" tint="-0.349986266670736"/>
      </bottom>
      <diagonal/>
    </border>
    <border>
      <left style="thin">
        <color theme="0" tint="-0.249946592608417"/>
      </left>
      <right style="thin">
        <color theme="0" tint="-0.249946592608417"/>
      </right>
      <top style="thin">
        <color theme="0" tint="-0.349986266670736"/>
      </top>
      <bottom style="thin">
        <color theme="0" tint="-0.349986266670736"/>
      </bottom>
      <diagonal/>
    </border>
    <border>
      <left style="thin">
        <color theme="0" tint="-0.249946592608417"/>
      </left>
      <right style="thin">
        <color theme="0" tint="-0.249946592608417"/>
      </right>
      <top/>
      <bottom style="thin">
        <color theme="0" tint="-0.349986266670736"/>
      </bottom>
      <diagonal/>
    </border>
    <border>
      <left style="thin">
        <color theme="0" tint="-0.249946592608417"/>
      </left>
      <right style="thin">
        <color theme="0" tint="-0.249946592608417"/>
      </right>
      <top style="thin">
        <color theme="0" tint="-0.349986266670736"/>
      </top>
      <bottom style="thin">
        <color theme="0" tint="-0.249946592608417"/>
      </bottom>
      <diagonal/>
    </border>
    <border>
      <left style="thin">
        <color theme="0" tint="-0.249946592608417"/>
      </left>
      <right style="thin">
        <color theme="0" tint="-0.249946592608417"/>
      </right>
      <top style="thin">
        <color theme="0" tint="-0.249946592608417"/>
      </top>
      <bottom style="thin">
        <color theme="0" tint="-0.249946592608417"/>
      </bottom>
      <diagonal/>
    </border>
    <border>
      <left style="thin">
        <color theme="0" tint="-0.249946592608417"/>
      </left>
      <right style="thin">
        <color theme="0" tint="-0.249946592608417"/>
      </right>
      <top style="thin">
        <color theme="0" tint="-0.249946592608417"/>
      </top>
      <bottom style="thin">
        <color theme="0" tint="-0.349986266670736"/>
      </bottom>
      <diagonal/>
    </border>
    <border>
      <left style="thin">
        <color auto="1"/>
      </left>
      <right style="thin">
        <color theme="0" tint="-0.249946592608417"/>
      </right>
      <top style="thin">
        <color auto="1"/>
      </top>
      <bottom style="thin">
        <color auto="1"/>
      </bottom>
      <diagonal/>
    </border>
    <border>
      <left style="thin">
        <color theme="0" tint="-0.249946592608417"/>
      </left>
      <right/>
      <top style="thin">
        <color auto="1"/>
      </top>
      <bottom style="thin">
        <color auto="1"/>
      </bottom>
      <diagonal/>
    </border>
    <border>
      <left/>
      <right style="thin">
        <color theme="0" tint="-0.249946592608417"/>
      </right>
      <top style="thin">
        <color auto="1"/>
      </top>
      <bottom style="thin">
        <color auto="1"/>
      </bottom>
      <diagonal/>
    </border>
    <border>
      <left style="thin">
        <color theme="0" tint="-0.249946592608417"/>
      </left>
      <right style="thin">
        <color theme="0" tint="-0.249946592608417"/>
      </right>
      <top style="thin">
        <color auto="1"/>
      </top>
      <bottom style="thin">
        <color auto="1"/>
      </bottom>
      <diagonal/>
    </border>
    <border>
      <left style="thin">
        <color theme="0" tint="-0.249946592608417"/>
      </left>
      <right style="thin">
        <color auto="1"/>
      </right>
      <top style="thin">
        <color auto="1"/>
      </top>
      <bottom style="thin">
        <color theme="0" tint="-0.349986266670736"/>
      </bottom>
      <diagonal/>
    </border>
    <border>
      <left style="thin">
        <color theme="0" tint="-0.249946592608417"/>
      </left>
      <right style="thin">
        <color auto="1"/>
      </right>
      <top style="thin">
        <color theme="0" tint="-0.349986266670736"/>
      </top>
      <bottom style="thin">
        <color auto="1"/>
      </bottom>
      <diagonal/>
    </border>
    <border>
      <left style="thin">
        <color theme="0" tint="-0.249946592608417"/>
      </left>
      <right style="thin">
        <color auto="1"/>
      </right>
      <top style="thin">
        <color theme="0" tint="-0.349986266670736"/>
      </top>
      <bottom style="thin">
        <color theme="0" tint="-0.349986266670736"/>
      </bottom>
      <diagonal/>
    </border>
    <border>
      <left style="thin">
        <color theme="0" tint="-0.249946592608417"/>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5" fillId="28" borderId="0" applyNumberFormat="0" applyBorder="0" applyAlignment="0" applyProtection="0">
      <alignment vertical="center"/>
    </xf>
    <xf numFmtId="0" fontId="40" fillId="25" borderId="5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32" fillId="12" borderId="0" applyNumberFormat="0" applyBorder="0" applyAlignment="0" applyProtection="0">
      <alignment vertical="center"/>
    </xf>
    <xf numFmtId="43" fontId="0" fillId="0" borderId="0" applyFont="0" applyFill="0" applyBorder="0" applyAlignment="0" applyProtection="0">
      <alignment vertical="center"/>
    </xf>
    <xf numFmtId="0" fontId="33" fillId="24" borderId="0" applyNumberFormat="0" applyBorder="0" applyAlignment="0" applyProtection="0">
      <alignment vertical="center"/>
    </xf>
    <xf numFmtId="0" fontId="3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8" borderId="50" applyNumberFormat="0" applyFont="0" applyAlignment="0" applyProtection="0">
      <alignment vertical="center"/>
    </xf>
    <xf numFmtId="0" fontId="33" fillId="30"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48" applyNumberFormat="0" applyFill="0" applyAlignment="0" applyProtection="0">
      <alignment vertical="center"/>
    </xf>
    <xf numFmtId="0" fontId="27" fillId="0" borderId="48" applyNumberFormat="0" applyFill="0" applyAlignment="0" applyProtection="0">
      <alignment vertical="center"/>
    </xf>
    <xf numFmtId="0" fontId="33" fillId="23" borderId="0" applyNumberFormat="0" applyBorder="0" applyAlignment="0" applyProtection="0">
      <alignment vertical="center"/>
    </xf>
    <xf numFmtId="0" fontId="30" fillId="0" borderId="52" applyNumberFormat="0" applyFill="0" applyAlignment="0" applyProtection="0">
      <alignment vertical="center"/>
    </xf>
    <xf numFmtId="0" fontId="33" fillId="22" borderId="0" applyNumberFormat="0" applyBorder="0" applyAlignment="0" applyProtection="0">
      <alignment vertical="center"/>
    </xf>
    <xf numFmtId="0" fontId="34" fillId="17" borderId="49" applyNumberFormat="0" applyAlignment="0" applyProtection="0">
      <alignment vertical="center"/>
    </xf>
    <xf numFmtId="0" fontId="43" fillId="0" borderId="0">
      <alignment vertical="center"/>
    </xf>
    <xf numFmtId="0" fontId="44" fillId="17" borderId="53" applyNumberFormat="0" applyAlignment="0" applyProtection="0">
      <alignment vertical="center"/>
    </xf>
    <xf numFmtId="0" fontId="26" fillId="9" borderId="47" applyNumberFormat="0" applyAlignment="0" applyProtection="0">
      <alignment vertical="center"/>
    </xf>
    <xf numFmtId="0" fontId="25" fillId="27" borderId="0" applyNumberFormat="0" applyBorder="0" applyAlignment="0" applyProtection="0">
      <alignment vertical="center"/>
    </xf>
    <xf numFmtId="0" fontId="33" fillId="16" borderId="0" applyNumberFormat="0" applyBorder="0" applyAlignment="0" applyProtection="0">
      <alignment vertical="center"/>
    </xf>
    <xf numFmtId="0" fontId="42" fillId="0" borderId="54" applyNumberFormat="0" applyFill="0" applyAlignment="0" applyProtection="0">
      <alignment vertical="center"/>
    </xf>
    <xf numFmtId="0" fontId="36" fillId="0" borderId="51" applyNumberFormat="0" applyFill="0" applyAlignment="0" applyProtection="0">
      <alignment vertical="center"/>
    </xf>
    <xf numFmtId="0" fontId="41" fillId="26" borderId="0" applyNumberFormat="0" applyBorder="0" applyAlignment="0" applyProtection="0">
      <alignment vertical="center"/>
    </xf>
    <xf numFmtId="0" fontId="39" fillId="21" borderId="0" applyNumberFormat="0" applyBorder="0" applyAlignment="0" applyProtection="0">
      <alignment vertical="center"/>
    </xf>
    <xf numFmtId="0" fontId="25" fillId="34" borderId="0" applyNumberFormat="0" applyBorder="0" applyAlignment="0" applyProtection="0">
      <alignment vertical="center"/>
    </xf>
    <xf numFmtId="0" fontId="33" fillId="15" borderId="0" applyNumberFormat="0" applyBorder="0" applyAlignment="0" applyProtection="0">
      <alignment vertical="center"/>
    </xf>
    <xf numFmtId="0" fontId="25" fillId="33" borderId="0" applyNumberFormat="0" applyBorder="0" applyAlignment="0" applyProtection="0">
      <alignment vertical="center"/>
    </xf>
    <xf numFmtId="0" fontId="25" fillId="8" borderId="0" applyNumberFormat="0" applyBorder="0" applyAlignment="0" applyProtection="0">
      <alignment vertical="center"/>
    </xf>
    <xf numFmtId="0" fontId="25" fillId="32" borderId="0" applyNumberFormat="0" applyBorder="0" applyAlignment="0" applyProtection="0">
      <alignment vertical="center"/>
    </xf>
    <xf numFmtId="0" fontId="25" fillId="7" borderId="0" applyNumberFormat="0" applyBorder="0" applyAlignment="0" applyProtection="0">
      <alignment vertical="center"/>
    </xf>
    <xf numFmtId="0" fontId="33" fillId="20" borderId="0" applyNumberFormat="0" applyBorder="0" applyAlignment="0" applyProtection="0">
      <alignment vertical="center"/>
    </xf>
    <xf numFmtId="0" fontId="33" fillId="14" borderId="0" applyNumberFormat="0" applyBorder="0" applyAlignment="0" applyProtection="0">
      <alignment vertical="center"/>
    </xf>
    <xf numFmtId="0" fontId="25" fillId="31" borderId="0" applyNumberFormat="0" applyBorder="0" applyAlignment="0" applyProtection="0">
      <alignment vertical="center"/>
    </xf>
    <xf numFmtId="0" fontId="25" fillId="6" borderId="0" applyNumberFormat="0" applyBorder="0" applyAlignment="0" applyProtection="0">
      <alignment vertical="center"/>
    </xf>
    <xf numFmtId="0" fontId="33" fillId="13" borderId="0" applyNumberFormat="0" applyBorder="0" applyAlignment="0" applyProtection="0">
      <alignment vertical="center"/>
    </xf>
    <xf numFmtId="0" fontId="25" fillId="5" borderId="0" applyNumberFormat="0" applyBorder="0" applyAlignment="0" applyProtection="0">
      <alignment vertical="center"/>
    </xf>
    <xf numFmtId="0" fontId="33" fillId="29" borderId="0" applyNumberFormat="0" applyBorder="0" applyAlignment="0" applyProtection="0">
      <alignment vertical="center"/>
    </xf>
    <xf numFmtId="0" fontId="33" fillId="19" borderId="0" applyNumberFormat="0" applyBorder="0" applyAlignment="0" applyProtection="0">
      <alignment vertical="center"/>
    </xf>
    <xf numFmtId="0" fontId="43" fillId="0" borderId="0"/>
    <xf numFmtId="0" fontId="25" fillId="10" borderId="0" applyNumberFormat="0" applyBorder="0" applyAlignment="0" applyProtection="0">
      <alignment vertical="center"/>
    </xf>
    <xf numFmtId="0" fontId="33" fillId="35" borderId="0" applyNumberFormat="0" applyBorder="0" applyAlignment="0" applyProtection="0">
      <alignment vertical="center"/>
    </xf>
    <xf numFmtId="0" fontId="43" fillId="0" borderId="0"/>
  </cellStyleXfs>
  <cellXfs count="109">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2" fillId="0" borderId="5" xfId="25"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25" applyFont="1" applyFill="1" applyBorder="1" applyAlignment="1">
      <alignment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0" xfId="0" applyFont="1">
      <alignment vertical="center"/>
    </xf>
    <xf numFmtId="0" fontId="4" fillId="0" borderId="7" xfId="0" applyFont="1" applyBorder="1" applyAlignment="1">
      <alignment horizontal="center" vertical="center"/>
    </xf>
    <xf numFmtId="0" fontId="5" fillId="3" borderId="8" xfId="0" applyFont="1" applyFill="1" applyBorder="1" applyAlignment="1">
      <alignment horizontal="center" vertical="center"/>
    </xf>
    <xf numFmtId="0" fontId="6" fillId="0" borderId="8" xfId="0" applyFont="1" applyBorder="1" applyAlignment="1" applyProtection="1">
      <alignment vertical="center" wrapText="1"/>
      <protection locked="0"/>
    </xf>
    <xf numFmtId="0" fontId="6" fillId="0" borderId="8" xfId="0" applyFont="1" applyBorder="1" applyAlignment="1">
      <alignment vertical="center" wrapText="1"/>
    </xf>
    <xf numFmtId="0" fontId="7" fillId="0" borderId="0" xfId="0" applyFont="1" applyAlignment="1">
      <alignment horizontal="left" vertical="center"/>
    </xf>
    <xf numFmtId="0" fontId="8" fillId="0" borderId="13" xfId="0" applyFont="1" applyBorder="1" applyAlignment="1">
      <alignment horizontal="center" vertical="center"/>
    </xf>
    <xf numFmtId="0" fontId="6" fillId="0" borderId="0" xfId="0" applyFont="1" applyAlignment="1">
      <alignment horizontal="left" vertical="center"/>
    </xf>
    <xf numFmtId="0" fontId="0" fillId="0" borderId="14" xfId="0" applyFont="1" applyBorder="1" applyAlignment="1">
      <alignment horizontal="center" vertical="center"/>
    </xf>
    <xf numFmtId="0" fontId="0" fillId="0" borderId="0" xfId="0" applyFont="1">
      <alignment vertical="center"/>
    </xf>
    <xf numFmtId="0" fontId="0" fillId="0" borderId="14" xfId="0" applyFont="1" applyBorder="1" applyAlignment="1">
      <alignment horizontal="left" vertical="center"/>
    </xf>
    <xf numFmtId="0" fontId="0" fillId="0" borderId="15" xfId="0" applyFont="1" applyBorder="1" applyAlignment="1">
      <alignment horizontal="center" vertical="center"/>
    </xf>
    <xf numFmtId="0" fontId="9" fillId="0" borderId="0" xfId="0" applyFont="1" applyFill="1" applyAlignment="1" applyProtection="1">
      <alignment horizontal="center" vertical="center" wrapText="1"/>
    </xf>
    <xf numFmtId="0" fontId="9"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11" fillId="3" borderId="8" xfId="0" applyFont="1" applyFill="1" applyBorder="1" applyAlignment="1" applyProtection="1">
      <alignment vertical="center" wrapText="1"/>
    </xf>
    <xf numFmtId="0" fontId="11" fillId="3" borderId="8" xfId="0" applyFont="1" applyFill="1" applyBorder="1" applyAlignment="1" applyProtection="1">
      <alignment horizontal="center" vertical="center" wrapText="1"/>
    </xf>
    <xf numFmtId="49" fontId="12" fillId="3" borderId="8" xfId="51" applyNumberFormat="1" applyFont="1" applyFill="1" applyBorder="1" applyAlignment="1" applyProtection="1">
      <alignment horizontal="center" vertical="center" wrapText="1"/>
    </xf>
    <xf numFmtId="0" fontId="9" fillId="3" borderId="8" xfId="0" applyFont="1" applyFill="1" applyBorder="1" applyAlignment="1" applyProtection="1">
      <alignment horizontal="center" vertical="center"/>
    </xf>
    <xf numFmtId="0" fontId="9" fillId="0" borderId="8" xfId="0" applyFont="1" applyFill="1" applyBorder="1" applyAlignment="1" applyProtection="1">
      <alignment horizontal="center" vertical="center"/>
      <protection locked="0"/>
    </xf>
    <xf numFmtId="177" fontId="13" fillId="0" borderId="8" xfId="48" applyNumberFormat="1" applyFont="1" applyFill="1" applyBorder="1" applyAlignment="1" applyProtection="1">
      <alignment horizontal="center" vertical="center"/>
    </xf>
    <xf numFmtId="177" fontId="13" fillId="0" borderId="8" xfId="48" applyNumberFormat="1" applyFont="1" applyFill="1" applyBorder="1" applyAlignment="1" applyProtection="1">
      <alignment horizontal="center" vertical="center"/>
      <protection locked="0"/>
    </xf>
    <xf numFmtId="43" fontId="13" fillId="3" borderId="8" xfId="8"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43" fontId="11" fillId="3" borderId="8" xfId="8"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left" vertical="center"/>
    </xf>
    <xf numFmtId="9" fontId="12" fillId="3" borderId="8" xfId="51" applyNumberFormat="1" applyFont="1" applyFill="1" applyBorder="1" applyAlignment="1" applyProtection="1">
      <alignment horizontal="center" vertical="center" wrapText="1"/>
    </xf>
    <xf numFmtId="9" fontId="13" fillId="3" borderId="8" xfId="48" applyNumberFormat="1"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1" fillId="3" borderId="19" xfId="0" applyFont="1" applyFill="1" applyBorder="1" applyAlignment="1" applyProtection="1">
      <alignment vertical="center" wrapText="1"/>
    </xf>
    <xf numFmtId="0" fontId="11" fillId="3" borderId="20" xfId="0" applyFont="1" applyFill="1" applyBorder="1" applyAlignment="1" applyProtection="1">
      <alignment horizontal="center" vertical="center" wrapText="1"/>
    </xf>
    <xf numFmtId="0" fontId="11" fillId="3" borderId="21" xfId="0" applyFont="1" applyFill="1" applyBorder="1" applyAlignment="1" applyProtection="1">
      <alignment horizontal="center" vertical="center" wrapText="1"/>
    </xf>
    <xf numFmtId="0" fontId="9" fillId="3" borderId="19" xfId="0" applyFont="1" applyFill="1" applyBorder="1" applyAlignment="1" applyProtection="1">
      <alignment horizontal="center" vertical="center"/>
    </xf>
    <xf numFmtId="0" fontId="9" fillId="0" borderId="20" xfId="0" applyFont="1" applyFill="1" applyBorder="1" applyAlignment="1" applyProtection="1">
      <alignment horizontal="center" vertical="center"/>
      <protection locked="0"/>
    </xf>
    <xf numFmtId="43" fontId="9" fillId="0" borderId="21" xfId="8" applyFont="1" applyFill="1" applyBorder="1" applyAlignment="1" applyProtection="1">
      <alignment horizontal="center" vertical="center"/>
      <protection locked="0"/>
    </xf>
    <xf numFmtId="9" fontId="9" fillId="3" borderId="21" xfId="8" applyNumberFormat="1" applyFont="1" applyFill="1" applyBorder="1" applyAlignment="1" applyProtection="1">
      <alignment horizontal="center" vertical="center"/>
    </xf>
    <xf numFmtId="43" fontId="9" fillId="3" borderId="21" xfId="8" applyFont="1" applyFill="1" applyBorder="1" applyAlignment="1" applyProtection="1">
      <alignment horizontal="center" vertical="center"/>
    </xf>
    <xf numFmtId="0" fontId="11" fillId="3" borderId="22" xfId="0" applyFont="1" applyFill="1" applyBorder="1" applyAlignment="1" applyProtection="1">
      <alignment horizontal="center" vertical="center"/>
    </xf>
    <xf numFmtId="0" fontId="11" fillId="3" borderId="23" xfId="0" applyFont="1" applyFill="1" applyBorder="1" applyAlignment="1" applyProtection="1">
      <alignment horizontal="center" vertical="center"/>
    </xf>
    <xf numFmtId="43" fontId="11" fillId="3" borderId="24" xfId="8" applyFont="1" applyFill="1" applyBorder="1" applyAlignment="1" applyProtection="1">
      <alignment horizontal="center" vertical="center"/>
    </xf>
    <xf numFmtId="0" fontId="14" fillId="0" borderId="25" xfId="0" applyFont="1" applyFill="1" applyBorder="1" applyAlignment="1" applyProtection="1">
      <alignment horizontal="center" vertical="center"/>
    </xf>
    <xf numFmtId="0" fontId="11" fillId="3" borderId="26" xfId="0" applyFont="1" applyFill="1" applyBorder="1" applyAlignment="1" applyProtection="1">
      <alignment horizontal="center" vertical="center" wrapText="1"/>
    </xf>
    <xf numFmtId="43" fontId="9" fillId="3" borderId="26" xfId="8" applyFont="1" applyFill="1" applyBorder="1" applyAlignment="1" applyProtection="1">
      <alignment horizontal="center" vertical="center"/>
    </xf>
    <xf numFmtId="43" fontId="11" fillId="3" borderId="27" xfId="8" applyFont="1" applyFill="1" applyBorder="1" applyAlignment="1" applyProtection="1">
      <alignment horizontal="center" vertical="center"/>
    </xf>
    <xf numFmtId="0" fontId="15" fillId="0" borderId="0" xfId="0" applyFont="1">
      <alignment vertical="center"/>
    </xf>
    <xf numFmtId="0" fontId="0" fillId="0" borderId="0" xfId="0" applyFont="1">
      <alignment vertical="center"/>
    </xf>
    <xf numFmtId="43" fontId="11" fillId="0" borderId="0" xfId="8" applyFont="1">
      <alignment vertical="center"/>
    </xf>
    <xf numFmtId="0" fontId="16" fillId="0" borderId="0" xfId="0" applyFont="1">
      <alignment vertical="center"/>
    </xf>
    <xf numFmtId="0" fontId="7" fillId="0" borderId="0" xfId="0" applyFont="1">
      <alignment vertical="center"/>
    </xf>
    <xf numFmtId="176" fontId="17" fillId="0" borderId="7" xfId="0" applyNumberFormat="1" applyFont="1" applyBorder="1" applyAlignment="1" applyProtection="1">
      <alignment horizontal="center" vertical="center"/>
    </xf>
    <xf numFmtId="176" fontId="17" fillId="0" borderId="28" xfId="0" applyNumberFormat="1" applyFont="1" applyBorder="1" applyAlignment="1" applyProtection="1">
      <alignment horizontal="center" vertical="center"/>
      <protection locked="0"/>
    </xf>
    <xf numFmtId="0" fontId="18" fillId="3" borderId="29"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wrapText="1"/>
    </xf>
    <xf numFmtId="0" fontId="18" fillId="3" borderId="31" xfId="0" applyFont="1" applyFill="1" applyBorder="1" applyAlignment="1" applyProtection="1">
      <alignment horizontal="center" vertical="center" wrapText="1"/>
    </xf>
    <xf numFmtId="0" fontId="18" fillId="3" borderId="32"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20" fillId="0" borderId="30" xfId="8" applyNumberFormat="1" applyFont="1" applyBorder="1" applyAlignment="1" applyProtection="1">
      <alignment horizontal="center" vertical="center"/>
      <protection locked="0"/>
    </xf>
    <xf numFmtId="43" fontId="20" fillId="0" borderId="30" xfId="8" applyFont="1" applyBorder="1" applyAlignment="1" applyProtection="1">
      <alignment horizontal="center" vertical="center"/>
      <protection locked="0"/>
    </xf>
    <xf numFmtId="0" fontId="5" fillId="3" borderId="33" xfId="0" applyFont="1" applyFill="1" applyBorder="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20" fillId="0" borderId="34" xfId="8" applyNumberFormat="1" applyFont="1" applyBorder="1" applyAlignment="1" applyProtection="1">
      <alignment horizontal="center" vertical="center"/>
      <protection locked="0"/>
    </xf>
    <xf numFmtId="43" fontId="20" fillId="0" borderId="34" xfId="8" applyFont="1" applyBorder="1" applyAlignment="1" applyProtection="1">
      <alignment horizontal="center" vertical="center"/>
      <protection locked="0"/>
    </xf>
    <xf numFmtId="43" fontId="20" fillId="0" borderId="35" xfId="8" applyFont="1" applyBorder="1" applyAlignment="1" applyProtection="1">
      <alignment horizontal="center" vertical="center"/>
      <protection locked="0"/>
    </xf>
    <xf numFmtId="43" fontId="20" fillId="0" borderId="36" xfId="8" applyFont="1" applyBorder="1" applyAlignment="1" applyProtection="1">
      <alignment horizontal="center" vertical="center"/>
      <protection locked="0"/>
    </xf>
    <xf numFmtId="43" fontId="20" fillId="0" borderId="37" xfId="8" applyFont="1" applyBorder="1" applyAlignment="1" applyProtection="1">
      <alignment horizontal="center" vertical="center"/>
      <protection locked="0"/>
    </xf>
    <xf numFmtId="43" fontId="20" fillId="0" borderId="38" xfId="8" applyFont="1" applyBorder="1" applyAlignment="1" applyProtection="1">
      <alignment horizontal="center" vertical="center"/>
      <protection locked="0"/>
    </xf>
    <xf numFmtId="43" fontId="5" fillId="3" borderId="39" xfId="8" applyFont="1" applyFill="1" applyBorder="1" applyAlignment="1" applyProtection="1">
      <alignment horizontal="right" vertical="center"/>
    </xf>
    <xf numFmtId="43" fontId="21" fillId="3" borderId="40" xfId="8" applyFont="1" applyFill="1" applyBorder="1" applyAlignment="1" applyProtection="1">
      <alignment horizontal="center" vertical="center"/>
    </xf>
    <xf numFmtId="43" fontId="21" fillId="3" borderId="28" xfId="8" applyFont="1" applyFill="1" applyBorder="1" applyAlignment="1" applyProtection="1">
      <alignment horizontal="center" vertical="center"/>
    </xf>
    <xf numFmtId="43" fontId="21" fillId="3" borderId="41" xfId="8" applyFont="1" applyFill="1" applyBorder="1" applyAlignment="1" applyProtection="1">
      <alignment horizontal="center" vertical="center"/>
    </xf>
    <xf numFmtId="43" fontId="21" fillId="3" borderId="42" xfId="8" applyFont="1" applyFill="1" applyBorder="1" applyAlignment="1" applyProtection="1">
      <alignment horizontal="center" vertical="center"/>
    </xf>
    <xf numFmtId="0" fontId="6"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22" fillId="4"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43" fontId="21" fillId="3" borderId="30" xfId="8" applyFont="1" applyFill="1" applyBorder="1" applyAlignment="1" applyProtection="1">
      <alignment horizontal="center" vertical="center"/>
    </xf>
    <xf numFmtId="43" fontId="21" fillId="3" borderId="34" xfId="8" applyFont="1" applyFill="1" applyBorder="1" applyAlignment="1" applyProtection="1">
      <alignment horizontal="center" vertical="center"/>
    </xf>
    <xf numFmtId="43" fontId="23" fillId="0" borderId="37" xfId="8" applyFont="1" applyBorder="1" applyAlignment="1" applyProtection="1">
      <alignment horizontal="center" vertical="center"/>
      <protection locked="0"/>
    </xf>
    <xf numFmtId="0" fontId="24" fillId="4" borderId="0" xfId="0" applyFont="1" applyFill="1">
      <alignment vertical="center"/>
    </xf>
    <xf numFmtId="0" fontId="18" fillId="3" borderId="43" xfId="0" applyFont="1" applyFill="1" applyBorder="1" applyAlignment="1" applyProtection="1">
      <alignment horizontal="center" vertical="center" wrapText="1"/>
    </xf>
    <xf numFmtId="0" fontId="18" fillId="3" borderId="44" xfId="0" applyFont="1" applyFill="1" applyBorder="1" applyAlignment="1" applyProtection="1">
      <alignment horizontal="center" vertical="center" wrapText="1"/>
    </xf>
    <xf numFmtId="43" fontId="21" fillId="3" borderId="43" xfId="8" applyFont="1" applyFill="1" applyBorder="1" applyAlignment="1" applyProtection="1">
      <alignment horizontal="center" vertical="center"/>
    </xf>
    <xf numFmtId="43" fontId="21" fillId="3" borderId="35" xfId="8" applyFont="1" applyFill="1" applyBorder="1" applyAlignment="1" applyProtection="1">
      <alignment horizontal="center" vertical="center"/>
    </xf>
    <xf numFmtId="43" fontId="21" fillId="3" borderId="45" xfId="8" applyFont="1" applyFill="1" applyBorder="1" applyAlignment="1" applyProtection="1">
      <alignment horizontal="center" vertical="center"/>
    </xf>
    <xf numFmtId="43" fontId="21" fillId="3" borderId="46" xfId="8"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Book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_P0012苏亚监理2011.12.26(全年一次性年终奖金)" xfId="48"/>
    <cellStyle name="40% - 强调文字颜色 6" xfId="49" builtinId="51"/>
    <cellStyle name="60% - 强调文字颜色 6" xfId="50" builtinId="52"/>
    <cellStyle name="常规_P0003电信黄页工资2011.9"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3"/>
  <sheetViews>
    <sheetView showGridLines="0" zoomScale="90" zoomScaleNormal="90" workbookViewId="0">
      <pane xSplit="2" ySplit="4" topLeftCell="C5" activePane="bottomRight" state="frozenSplit"/>
      <selection/>
      <selection pane="topRight"/>
      <selection pane="bottomLeft"/>
      <selection pane="bottomRight" activeCell="X21" sqref="X21"/>
    </sheetView>
  </sheetViews>
  <sheetFormatPr defaultColWidth="9" defaultRowHeight="13.5"/>
  <cols>
    <col min="1" max="1" width="3.75" style="71" customWidth="1"/>
    <col min="2" max="2" width="8.875" customWidth="1"/>
    <col min="3" max="3" width="19.5" customWidth="1"/>
    <col min="4" max="4" width="6" customWidth="1"/>
    <col min="5" max="5" width="11.875" customWidth="1"/>
    <col min="6" max="6" width="11.25" customWidth="1"/>
    <col min="7" max="7" width="9.375" customWidth="1"/>
    <col min="8" max="8" width="14.875" customWidth="1"/>
    <col min="9" max="12" width="9.375" customWidth="1"/>
    <col min="13" max="13" width="9.25" customWidth="1"/>
    <col min="14" max="15" width="9.375" customWidth="1"/>
    <col min="16" max="16" width="11.625" customWidth="1"/>
    <col min="17" max="18" width="10.25" customWidth="1"/>
    <col min="19" max="19" width="11.125" customWidth="1"/>
    <col min="20" max="20" width="11.5" customWidth="1"/>
  </cols>
  <sheetData>
    <row r="1" s="67" customFormat="1" ht="36" customHeight="1" spans="1:20">
      <c r="A1" s="72" t="s">
        <v>0</v>
      </c>
      <c r="B1" s="72"/>
      <c r="C1" s="72"/>
      <c r="D1" s="72"/>
      <c r="E1" s="72"/>
      <c r="F1" s="72"/>
      <c r="G1" s="72"/>
      <c r="H1" s="72"/>
      <c r="I1" s="72"/>
      <c r="J1" s="72"/>
      <c r="K1" s="72"/>
      <c r="L1" s="72"/>
      <c r="M1" s="72"/>
      <c r="N1" s="72"/>
      <c r="O1" s="72"/>
      <c r="P1" s="72"/>
      <c r="Q1" s="72"/>
      <c r="R1" s="72"/>
      <c r="S1" s="72"/>
      <c r="T1" s="72"/>
    </row>
    <row r="2" s="67" customFormat="1" ht="18" customHeight="1" spans="1:20">
      <c r="A2" s="73"/>
      <c r="B2" s="73"/>
      <c r="C2" s="73"/>
      <c r="D2" s="73"/>
      <c r="E2" s="73"/>
      <c r="F2" s="73"/>
      <c r="G2" s="73"/>
      <c r="H2" s="73"/>
      <c r="I2" s="73"/>
      <c r="J2" s="73"/>
      <c r="K2" s="73"/>
      <c r="L2" s="73"/>
      <c r="M2" s="73"/>
      <c r="N2" s="73"/>
      <c r="O2" s="73"/>
      <c r="P2" s="73"/>
      <c r="Q2" s="73"/>
      <c r="R2" s="73"/>
      <c r="S2" s="73"/>
      <c r="T2" s="73"/>
    </row>
    <row r="3" s="68" customFormat="1" ht="18.75" customHeight="1" spans="1:20">
      <c r="A3" s="74" t="s">
        <v>1</v>
      </c>
      <c r="B3" s="75" t="s">
        <v>2</v>
      </c>
      <c r="C3" s="75" t="s">
        <v>3</v>
      </c>
      <c r="D3" s="75" t="s">
        <v>4</v>
      </c>
      <c r="E3" s="75" t="s">
        <v>5</v>
      </c>
      <c r="F3" s="75"/>
      <c r="G3" s="75" t="s">
        <v>6</v>
      </c>
      <c r="H3" s="75" t="s">
        <v>7</v>
      </c>
      <c r="I3" s="75"/>
      <c r="J3" s="75"/>
      <c r="K3" s="75"/>
      <c r="L3" s="75" t="s">
        <v>8</v>
      </c>
      <c r="M3" s="75" t="s">
        <v>9</v>
      </c>
      <c r="N3" s="75" t="s">
        <v>10</v>
      </c>
      <c r="O3" s="75" t="s">
        <v>11</v>
      </c>
      <c r="P3" s="75" t="s">
        <v>12</v>
      </c>
      <c r="Q3" s="75" t="s">
        <v>13</v>
      </c>
      <c r="R3" s="75"/>
      <c r="S3" s="75"/>
      <c r="T3" s="103" t="s">
        <v>14</v>
      </c>
    </row>
    <row r="4" s="68" customFormat="1" ht="18.75" customHeight="1" spans="1:20">
      <c r="A4" s="76"/>
      <c r="B4" s="77"/>
      <c r="C4" s="77"/>
      <c r="D4" s="77"/>
      <c r="E4" s="77" t="s">
        <v>15</v>
      </c>
      <c r="F4" s="77" t="s">
        <v>16</v>
      </c>
      <c r="G4" s="77"/>
      <c r="H4" s="77" t="s">
        <v>17</v>
      </c>
      <c r="I4" s="77" t="s">
        <v>18</v>
      </c>
      <c r="J4" s="77" t="s">
        <v>19</v>
      </c>
      <c r="K4" s="77" t="s">
        <v>20</v>
      </c>
      <c r="L4" s="77"/>
      <c r="M4" s="77"/>
      <c r="N4" s="77"/>
      <c r="O4" s="77"/>
      <c r="P4" s="77"/>
      <c r="Q4" s="77" t="s">
        <v>21</v>
      </c>
      <c r="R4" s="77" t="s">
        <v>22</v>
      </c>
      <c r="S4" s="77" t="s">
        <v>23</v>
      </c>
      <c r="T4" s="104"/>
    </row>
    <row r="5" ht="23.25" customHeight="1" spans="1:20">
      <c r="A5" s="78">
        <v>1</v>
      </c>
      <c r="B5" s="79"/>
      <c r="C5" s="80"/>
      <c r="D5" s="80"/>
      <c r="E5" s="81"/>
      <c r="F5" s="81"/>
      <c r="G5" s="81"/>
      <c r="H5" s="81"/>
      <c r="I5" s="81"/>
      <c r="J5" s="81"/>
      <c r="K5" s="81"/>
      <c r="L5" s="81"/>
      <c r="M5" s="81"/>
      <c r="N5" s="81"/>
      <c r="O5" s="81"/>
      <c r="P5" s="99">
        <f>SUM(E5:N5)-O5</f>
        <v>0</v>
      </c>
      <c r="Q5" s="81"/>
      <c r="R5" s="81"/>
      <c r="S5" s="99">
        <f>ROUND(MAX((P5-Q5-R5-3500)*{0.03,0.1,0.2,0.25,0.3,0.35,0.45}-{0,105,555,1005,2755,5505,13505},0),2)</f>
        <v>0</v>
      </c>
      <c r="T5" s="105">
        <f t="shared" ref="T5:T29" si="0">P5-Q5-R5-S5</f>
        <v>0</v>
      </c>
    </row>
    <row r="6" ht="23.25" customHeight="1" spans="1:20">
      <c r="A6" s="82">
        <v>2</v>
      </c>
      <c r="B6" s="83"/>
      <c r="C6" s="84"/>
      <c r="D6" s="84"/>
      <c r="E6" s="85"/>
      <c r="F6" s="85"/>
      <c r="G6" s="86"/>
      <c r="H6" s="86"/>
      <c r="I6" s="86"/>
      <c r="J6" s="86"/>
      <c r="K6" s="86"/>
      <c r="L6" s="86"/>
      <c r="M6" s="86"/>
      <c r="N6" s="86"/>
      <c r="O6" s="86"/>
      <c r="P6" s="100">
        <f t="shared" ref="P6:P15" si="1">SUM(E6:N6)-O6</f>
        <v>0</v>
      </c>
      <c r="Q6" s="85"/>
      <c r="R6" s="85"/>
      <c r="S6" s="106">
        <f>ROUND(MAX((P6-Q6-R6-3500)*{0.03,0.1,0.2,0.25,0.3,0.35,0.45}-{0,105,555,1005,2755,5505,13505},0),2)</f>
        <v>0</v>
      </c>
      <c r="T6" s="107">
        <f t="shared" si="0"/>
        <v>0</v>
      </c>
    </row>
    <row r="7" ht="23.25" customHeight="1" spans="1:20">
      <c r="A7" s="82">
        <v>3</v>
      </c>
      <c r="B7" s="83"/>
      <c r="C7" s="84"/>
      <c r="D7" s="84"/>
      <c r="E7" s="85"/>
      <c r="F7" s="85"/>
      <c r="G7" s="87"/>
      <c r="H7" s="87"/>
      <c r="I7" s="87"/>
      <c r="J7" s="87"/>
      <c r="K7" s="87"/>
      <c r="L7" s="87"/>
      <c r="M7" s="87"/>
      <c r="N7" s="87"/>
      <c r="O7" s="87"/>
      <c r="P7" s="100">
        <f t="shared" si="1"/>
        <v>0</v>
      </c>
      <c r="Q7" s="85"/>
      <c r="R7" s="85"/>
      <c r="S7" s="106">
        <f>ROUND(MAX((P7-Q7-R7-3500)*{0.03,0.1,0.2,0.25,0.3,0.35,0.45}-{0,105,555,1005,2755,5505,13505},0),2)</f>
        <v>0</v>
      </c>
      <c r="T7" s="107">
        <f t="shared" si="0"/>
        <v>0</v>
      </c>
    </row>
    <row r="8" ht="23.25" customHeight="1" spans="1:20">
      <c r="A8" s="82">
        <v>4</v>
      </c>
      <c r="B8" s="83"/>
      <c r="C8" s="84"/>
      <c r="D8" s="84"/>
      <c r="E8" s="85"/>
      <c r="F8" s="85"/>
      <c r="G8" s="88"/>
      <c r="H8" s="88"/>
      <c r="I8" s="88"/>
      <c r="J8" s="88"/>
      <c r="K8" s="88"/>
      <c r="L8" s="88"/>
      <c r="M8" s="101"/>
      <c r="N8" s="88"/>
      <c r="O8" s="88"/>
      <c r="P8" s="100">
        <f t="shared" si="1"/>
        <v>0</v>
      </c>
      <c r="Q8" s="85"/>
      <c r="R8" s="85"/>
      <c r="S8" s="106">
        <f>ROUND(MAX((P8-Q8-R8-3500)*{0.03,0.1,0.2,0.25,0.3,0.35,0.45}-{0,105,555,1005,2755,5505,13505},0),2)</f>
        <v>0</v>
      </c>
      <c r="T8" s="107">
        <f t="shared" si="0"/>
        <v>0</v>
      </c>
    </row>
    <row r="9" ht="23.25" customHeight="1" spans="1:20">
      <c r="A9" s="82">
        <v>5</v>
      </c>
      <c r="B9" s="83"/>
      <c r="C9" s="84"/>
      <c r="D9" s="84"/>
      <c r="E9" s="85"/>
      <c r="F9" s="85"/>
      <c r="G9" s="88"/>
      <c r="H9" s="88"/>
      <c r="I9" s="88"/>
      <c r="J9" s="88"/>
      <c r="K9" s="88"/>
      <c r="L9" s="88"/>
      <c r="M9" s="101"/>
      <c r="N9" s="88"/>
      <c r="O9" s="88"/>
      <c r="P9" s="100">
        <f t="shared" si="1"/>
        <v>0</v>
      </c>
      <c r="Q9" s="85"/>
      <c r="R9" s="85"/>
      <c r="S9" s="106">
        <f>ROUND(MAX((P9-Q9-R9-3500)*{0.03,0.1,0.2,0.25,0.3,0.35,0.45}-{0,105,555,1005,2755,5505,13505},0),2)</f>
        <v>0</v>
      </c>
      <c r="T9" s="107">
        <f t="shared" si="0"/>
        <v>0</v>
      </c>
    </row>
    <row r="10" ht="23.25" customHeight="1" spans="1:20">
      <c r="A10" s="82">
        <v>6</v>
      </c>
      <c r="B10" s="83"/>
      <c r="C10" s="84"/>
      <c r="D10" s="84"/>
      <c r="E10" s="85"/>
      <c r="F10" s="85"/>
      <c r="G10" s="88"/>
      <c r="H10" s="88"/>
      <c r="I10" s="88"/>
      <c r="J10" s="88"/>
      <c r="K10" s="88"/>
      <c r="L10" s="88"/>
      <c r="M10" s="101"/>
      <c r="N10" s="88"/>
      <c r="O10" s="88"/>
      <c r="P10" s="100">
        <f t="shared" si="1"/>
        <v>0</v>
      </c>
      <c r="Q10" s="85"/>
      <c r="R10" s="85"/>
      <c r="S10" s="106">
        <f>ROUND(MAX((P10-Q10-R10-3500)*{0.03,0.1,0.2,0.25,0.3,0.35,0.45}-{0,105,555,1005,2755,5505,13505},0),2)</f>
        <v>0</v>
      </c>
      <c r="T10" s="107">
        <f t="shared" si="0"/>
        <v>0</v>
      </c>
    </row>
    <row r="11" ht="23.25" customHeight="1" spans="1:20">
      <c r="A11" s="82">
        <v>7</v>
      </c>
      <c r="B11" s="83"/>
      <c r="C11" s="84"/>
      <c r="D11" s="84"/>
      <c r="E11" s="85"/>
      <c r="F11" s="85"/>
      <c r="G11" s="88"/>
      <c r="H11" s="88"/>
      <c r="I11" s="88"/>
      <c r="J11" s="88"/>
      <c r="K11" s="88"/>
      <c r="L11" s="88"/>
      <c r="M11" s="101"/>
      <c r="N11" s="88"/>
      <c r="O11" s="88"/>
      <c r="P11" s="100">
        <f t="shared" si="1"/>
        <v>0</v>
      </c>
      <c r="Q11" s="85"/>
      <c r="R11" s="85"/>
      <c r="S11" s="106">
        <f>ROUND(MAX((P11-Q11-R11-3500)*{0.03,0.1,0.2,0.25,0.3,0.35,0.45}-{0,105,555,1005,2755,5505,13505},0),2)</f>
        <v>0</v>
      </c>
      <c r="T11" s="107">
        <f t="shared" si="0"/>
        <v>0</v>
      </c>
    </row>
    <row r="12" ht="23.25" customHeight="1" spans="1:20">
      <c r="A12" s="82">
        <v>8</v>
      </c>
      <c r="B12" s="83"/>
      <c r="C12" s="84"/>
      <c r="D12" s="84"/>
      <c r="E12" s="85"/>
      <c r="F12" s="85"/>
      <c r="G12" s="88"/>
      <c r="H12" s="88"/>
      <c r="I12" s="88"/>
      <c r="J12" s="88"/>
      <c r="K12" s="88"/>
      <c r="L12" s="88"/>
      <c r="M12" s="101"/>
      <c r="N12" s="88"/>
      <c r="O12" s="88"/>
      <c r="P12" s="100">
        <f t="shared" si="1"/>
        <v>0</v>
      </c>
      <c r="Q12" s="85"/>
      <c r="R12" s="85"/>
      <c r="S12" s="106">
        <f>ROUND(MAX((P12-Q12-R12-3500)*{0.03,0.1,0.2,0.25,0.3,0.35,0.45}-{0,105,555,1005,2755,5505,13505},0),2)</f>
        <v>0</v>
      </c>
      <c r="T12" s="107">
        <f t="shared" si="0"/>
        <v>0</v>
      </c>
    </row>
    <row r="13" ht="23.25" customHeight="1" spans="1:20">
      <c r="A13" s="82">
        <v>9</v>
      </c>
      <c r="B13" s="83"/>
      <c r="C13" s="84"/>
      <c r="D13" s="84"/>
      <c r="E13" s="85"/>
      <c r="F13" s="85"/>
      <c r="G13" s="88"/>
      <c r="H13" s="88"/>
      <c r="I13" s="88"/>
      <c r="J13" s="88"/>
      <c r="K13" s="88"/>
      <c r="L13" s="88"/>
      <c r="M13" s="101"/>
      <c r="N13" s="88"/>
      <c r="O13" s="88"/>
      <c r="P13" s="100">
        <f t="shared" si="1"/>
        <v>0</v>
      </c>
      <c r="Q13" s="85"/>
      <c r="R13" s="85"/>
      <c r="S13" s="106">
        <f>ROUND(MAX((P13-Q13-R13-3500)*{0.03,0.1,0.2,0.25,0.3,0.35,0.45}-{0,105,555,1005,2755,5505,13505},0),2)</f>
        <v>0</v>
      </c>
      <c r="T13" s="107">
        <f t="shared" si="0"/>
        <v>0</v>
      </c>
    </row>
    <row r="14" ht="23.25" customHeight="1" spans="1:20">
      <c r="A14" s="82">
        <v>10</v>
      </c>
      <c r="B14" s="83"/>
      <c r="C14" s="84"/>
      <c r="D14" s="84"/>
      <c r="E14" s="85"/>
      <c r="F14" s="85"/>
      <c r="G14" s="88"/>
      <c r="H14" s="88"/>
      <c r="I14" s="88"/>
      <c r="J14" s="88"/>
      <c r="K14" s="88"/>
      <c r="L14" s="88"/>
      <c r="M14" s="101"/>
      <c r="N14" s="88"/>
      <c r="O14" s="88"/>
      <c r="P14" s="100">
        <f t="shared" si="1"/>
        <v>0</v>
      </c>
      <c r="Q14" s="85"/>
      <c r="R14" s="85"/>
      <c r="S14" s="106">
        <f>ROUND(MAX((P14-Q14-R14-3500)*{0.03,0.1,0.2,0.25,0.3,0.35,0.45}-{0,105,555,1005,2755,5505,13505},0),2)</f>
        <v>0</v>
      </c>
      <c r="T14" s="107">
        <f t="shared" si="0"/>
        <v>0</v>
      </c>
    </row>
    <row r="15" ht="23.25" customHeight="1" spans="1:20">
      <c r="A15" s="82">
        <v>11</v>
      </c>
      <c r="B15" s="83"/>
      <c r="C15" s="84"/>
      <c r="D15" s="84"/>
      <c r="E15" s="85"/>
      <c r="F15" s="85"/>
      <c r="G15" s="88"/>
      <c r="H15" s="88"/>
      <c r="I15" s="88"/>
      <c r="J15" s="88"/>
      <c r="K15" s="88"/>
      <c r="L15" s="88"/>
      <c r="M15" s="101"/>
      <c r="N15" s="88"/>
      <c r="O15" s="88"/>
      <c r="P15" s="100">
        <f t="shared" si="1"/>
        <v>0</v>
      </c>
      <c r="Q15" s="85"/>
      <c r="R15" s="85"/>
      <c r="S15" s="106">
        <f>ROUND(MAX((P15-Q15-R15-3500)*{0.03,0.1,0.2,0.25,0.3,0.35,0.45}-{0,105,555,1005,2755,5505,13505},0),2)</f>
        <v>0</v>
      </c>
      <c r="T15" s="107">
        <f t="shared" si="0"/>
        <v>0</v>
      </c>
    </row>
    <row r="16" ht="23.25" customHeight="1" spans="1:20">
      <c r="A16" s="82">
        <v>12</v>
      </c>
      <c r="B16" s="83"/>
      <c r="C16" s="84"/>
      <c r="D16" s="84"/>
      <c r="E16" s="85"/>
      <c r="F16" s="85"/>
      <c r="G16" s="88"/>
      <c r="H16" s="88"/>
      <c r="I16" s="88"/>
      <c r="J16" s="88"/>
      <c r="K16" s="88"/>
      <c r="L16" s="88"/>
      <c r="M16" s="88"/>
      <c r="N16" s="88"/>
      <c r="O16" s="88"/>
      <c r="P16" s="100">
        <f t="shared" ref="P16:P29" si="2">SUM(E16:N16)-O16</f>
        <v>0</v>
      </c>
      <c r="Q16" s="85"/>
      <c r="R16" s="85"/>
      <c r="S16" s="106">
        <f>ROUND(MAX((P16-Q16-R16-3500)*{0.03,0.1,0.2,0.25,0.3,0.35,0.45}-{0,105,555,1005,2755,5505,13505},0),2)</f>
        <v>0</v>
      </c>
      <c r="T16" s="107">
        <f t="shared" si="0"/>
        <v>0</v>
      </c>
    </row>
    <row r="17" ht="23.25" customHeight="1" spans="1:20">
      <c r="A17" s="82">
        <v>13</v>
      </c>
      <c r="B17" s="83"/>
      <c r="C17" s="84"/>
      <c r="D17" s="84"/>
      <c r="E17" s="85"/>
      <c r="F17" s="85"/>
      <c r="G17" s="88"/>
      <c r="H17" s="88"/>
      <c r="I17" s="88"/>
      <c r="J17" s="88"/>
      <c r="K17" s="88"/>
      <c r="L17" s="88"/>
      <c r="M17" s="88"/>
      <c r="N17" s="88"/>
      <c r="O17" s="88"/>
      <c r="P17" s="100">
        <f t="shared" si="2"/>
        <v>0</v>
      </c>
      <c r="Q17" s="85"/>
      <c r="R17" s="85"/>
      <c r="S17" s="106">
        <f>ROUND(MAX((P17-Q17-R17-3500)*{0.03,0.1,0.2,0.25,0.3,0.35,0.45}-{0,105,555,1005,2755,5505,13505},0),2)</f>
        <v>0</v>
      </c>
      <c r="T17" s="107">
        <f t="shared" si="0"/>
        <v>0</v>
      </c>
    </row>
    <row r="18" ht="23.25" customHeight="1" spans="1:20">
      <c r="A18" s="82">
        <v>14</v>
      </c>
      <c r="B18" s="83"/>
      <c r="C18" s="84"/>
      <c r="D18" s="84"/>
      <c r="E18" s="85"/>
      <c r="F18" s="85"/>
      <c r="G18" s="88"/>
      <c r="H18" s="88"/>
      <c r="I18" s="88"/>
      <c r="J18" s="88"/>
      <c r="K18" s="88"/>
      <c r="L18" s="88"/>
      <c r="M18" s="88"/>
      <c r="N18" s="88"/>
      <c r="O18" s="88"/>
      <c r="P18" s="100">
        <f t="shared" si="2"/>
        <v>0</v>
      </c>
      <c r="Q18" s="85"/>
      <c r="R18" s="85"/>
      <c r="S18" s="106">
        <f>ROUND(MAX((P18-Q18-R18-3500)*{0.03,0.1,0.2,0.25,0.3,0.35,0.45}-{0,105,555,1005,2755,5505,13505},0),2)</f>
        <v>0</v>
      </c>
      <c r="T18" s="107">
        <f t="shared" si="0"/>
        <v>0</v>
      </c>
    </row>
    <row r="19" ht="24.75" customHeight="1" spans="1:20">
      <c r="A19" s="82">
        <v>15</v>
      </c>
      <c r="B19" s="83"/>
      <c r="C19" s="84"/>
      <c r="D19" s="84"/>
      <c r="E19" s="85"/>
      <c r="F19" s="85"/>
      <c r="G19" s="88"/>
      <c r="H19" s="88"/>
      <c r="I19" s="88"/>
      <c r="J19" s="88"/>
      <c r="K19" s="88"/>
      <c r="L19" s="88"/>
      <c r="M19" s="88"/>
      <c r="N19" s="88"/>
      <c r="O19" s="88"/>
      <c r="P19" s="100">
        <f t="shared" si="2"/>
        <v>0</v>
      </c>
      <c r="Q19" s="85"/>
      <c r="R19" s="85"/>
      <c r="S19" s="106">
        <f>ROUND(MAX((P19-Q19-R19-3500)*{0.03,0.1,0.2,0.25,0.3,0.35,0.45}-{0,105,555,1005,2755,5505,13505},0),2)</f>
        <v>0</v>
      </c>
      <c r="T19" s="107">
        <f t="shared" si="0"/>
        <v>0</v>
      </c>
    </row>
    <row r="20" ht="24.75" customHeight="1" spans="1:20">
      <c r="A20" s="82">
        <v>16</v>
      </c>
      <c r="B20" s="83"/>
      <c r="C20" s="84"/>
      <c r="D20" s="84"/>
      <c r="E20" s="85"/>
      <c r="F20" s="85"/>
      <c r="G20" s="88"/>
      <c r="H20" s="88"/>
      <c r="I20" s="88"/>
      <c r="J20" s="88"/>
      <c r="K20" s="88"/>
      <c r="L20" s="88"/>
      <c r="M20" s="88"/>
      <c r="N20" s="88"/>
      <c r="O20" s="88"/>
      <c r="P20" s="100">
        <f t="shared" si="2"/>
        <v>0</v>
      </c>
      <c r="Q20" s="85"/>
      <c r="R20" s="85"/>
      <c r="S20" s="106">
        <f>ROUND(MAX((P20-Q20-R20-3500)*{0.03,0.1,0.2,0.25,0.3,0.35,0.45}-{0,105,555,1005,2755,5505,13505},0),2)</f>
        <v>0</v>
      </c>
      <c r="T20" s="107">
        <f t="shared" si="0"/>
        <v>0</v>
      </c>
    </row>
    <row r="21" ht="24.75" customHeight="1" spans="1:20">
      <c r="A21" s="82">
        <v>17</v>
      </c>
      <c r="B21" s="83"/>
      <c r="C21" s="84"/>
      <c r="D21" s="84"/>
      <c r="E21" s="85"/>
      <c r="F21" s="85"/>
      <c r="G21" s="88"/>
      <c r="H21" s="88"/>
      <c r="I21" s="88"/>
      <c r="J21" s="88"/>
      <c r="K21" s="88"/>
      <c r="L21" s="88"/>
      <c r="M21" s="88"/>
      <c r="N21" s="88"/>
      <c r="O21" s="88"/>
      <c r="P21" s="100">
        <f t="shared" si="2"/>
        <v>0</v>
      </c>
      <c r="Q21" s="85"/>
      <c r="R21" s="85"/>
      <c r="S21" s="106">
        <f>ROUND(MAX((P21-Q21-R21-3500)*{0.03,0.1,0.2,0.25,0.3,0.35,0.45}-{0,105,555,1005,2755,5505,13505},0),2)</f>
        <v>0</v>
      </c>
      <c r="T21" s="107">
        <f t="shared" si="0"/>
        <v>0</v>
      </c>
    </row>
    <row r="22" ht="24.75" customHeight="1" spans="1:20">
      <c r="A22" s="82">
        <v>18</v>
      </c>
      <c r="B22" s="83"/>
      <c r="C22" s="84"/>
      <c r="D22" s="84"/>
      <c r="E22" s="85"/>
      <c r="F22" s="85"/>
      <c r="G22" s="88"/>
      <c r="H22" s="88"/>
      <c r="I22" s="88"/>
      <c r="J22" s="88"/>
      <c r="K22" s="88"/>
      <c r="L22" s="88"/>
      <c r="M22" s="88"/>
      <c r="N22" s="88"/>
      <c r="O22" s="88"/>
      <c r="P22" s="100">
        <f t="shared" si="2"/>
        <v>0</v>
      </c>
      <c r="Q22" s="85"/>
      <c r="R22" s="85"/>
      <c r="S22" s="106">
        <f>ROUND(MAX((P22-Q22-R22-3500)*{0.03,0.1,0.2,0.25,0.3,0.35,0.45}-{0,105,555,1005,2755,5505,13505},0),2)</f>
        <v>0</v>
      </c>
      <c r="T22" s="107">
        <f t="shared" si="0"/>
        <v>0</v>
      </c>
    </row>
    <row r="23" ht="24.75" customHeight="1" spans="1:20">
      <c r="A23" s="82">
        <v>19</v>
      </c>
      <c r="B23" s="83"/>
      <c r="C23" s="84"/>
      <c r="D23" s="84"/>
      <c r="E23" s="85"/>
      <c r="F23" s="85"/>
      <c r="G23" s="88"/>
      <c r="H23" s="88"/>
      <c r="I23" s="88"/>
      <c r="J23" s="88"/>
      <c r="K23" s="88"/>
      <c r="L23" s="88"/>
      <c r="M23" s="88"/>
      <c r="N23" s="88"/>
      <c r="O23" s="88"/>
      <c r="P23" s="100">
        <f t="shared" si="2"/>
        <v>0</v>
      </c>
      <c r="Q23" s="85"/>
      <c r="R23" s="85"/>
      <c r="S23" s="106">
        <f>ROUND(MAX((P23-Q23-R23-3500)*{0.03,0.1,0.2,0.25,0.3,0.35,0.45}-{0,105,555,1005,2755,5505,13505},0),2)</f>
        <v>0</v>
      </c>
      <c r="T23" s="107">
        <f t="shared" si="0"/>
        <v>0</v>
      </c>
    </row>
    <row r="24" ht="24.75" customHeight="1" spans="1:20">
      <c r="A24" s="82">
        <v>20</v>
      </c>
      <c r="B24" s="83"/>
      <c r="C24" s="84"/>
      <c r="D24" s="84"/>
      <c r="E24" s="85"/>
      <c r="F24" s="85"/>
      <c r="G24" s="88"/>
      <c r="H24" s="88"/>
      <c r="I24" s="88"/>
      <c r="J24" s="88"/>
      <c r="K24" s="88"/>
      <c r="L24" s="88"/>
      <c r="M24" s="88"/>
      <c r="N24" s="88"/>
      <c r="O24" s="88"/>
      <c r="P24" s="100">
        <f t="shared" si="2"/>
        <v>0</v>
      </c>
      <c r="Q24" s="85"/>
      <c r="R24" s="85"/>
      <c r="S24" s="106">
        <f>ROUND(MAX((P24-Q24-R24-3500)*{0.03,0.1,0.2,0.25,0.3,0.35,0.45}-{0,105,555,1005,2755,5505,13505},0),2)</f>
        <v>0</v>
      </c>
      <c r="T24" s="107">
        <f t="shared" si="0"/>
        <v>0</v>
      </c>
    </row>
    <row r="25" ht="24.75" hidden="1" customHeight="1" spans="1:20">
      <c r="A25" s="82">
        <v>21</v>
      </c>
      <c r="B25" s="83"/>
      <c r="C25" s="84"/>
      <c r="D25" s="84"/>
      <c r="E25" s="85"/>
      <c r="F25" s="85"/>
      <c r="G25" s="89"/>
      <c r="H25" s="89"/>
      <c r="I25" s="89"/>
      <c r="J25" s="89"/>
      <c r="K25" s="89"/>
      <c r="L25" s="89"/>
      <c r="M25" s="89"/>
      <c r="N25" s="89"/>
      <c r="O25" s="89"/>
      <c r="P25" s="100">
        <f t="shared" si="2"/>
        <v>0</v>
      </c>
      <c r="Q25" s="85"/>
      <c r="R25" s="85"/>
      <c r="S25" s="106">
        <f>ROUND(MAX((P25-Q25-R25-3500)*{0.03,0.1,0.2,0.25,0.3,0.35,0.45}-{0,105,555,1005,2755,5505,13505},0),2)</f>
        <v>0</v>
      </c>
      <c r="T25" s="107">
        <f t="shared" si="0"/>
        <v>0</v>
      </c>
    </row>
    <row r="26" ht="24.75" hidden="1" customHeight="1" spans="1:20">
      <c r="A26" s="82">
        <v>22</v>
      </c>
      <c r="B26" s="83"/>
      <c r="C26" s="84"/>
      <c r="D26" s="84"/>
      <c r="E26" s="85"/>
      <c r="F26" s="85"/>
      <c r="G26" s="86"/>
      <c r="H26" s="86"/>
      <c r="I26" s="86"/>
      <c r="J26" s="86"/>
      <c r="K26" s="86"/>
      <c r="L26" s="86"/>
      <c r="M26" s="86"/>
      <c r="N26" s="86"/>
      <c r="O26" s="86"/>
      <c r="P26" s="100">
        <f t="shared" si="2"/>
        <v>0</v>
      </c>
      <c r="Q26" s="85"/>
      <c r="R26" s="85"/>
      <c r="S26" s="106">
        <f>ROUND(MAX((P26-Q26-R26-3500)*{0.03,0.1,0.2,0.25,0.3,0.35,0.45}-{0,105,555,1005,2755,5505,13505},0),2)</f>
        <v>0</v>
      </c>
      <c r="T26" s="107">
        <f t="shared" si="0"/>
        <v>0</v>
      </c>
    </row>
    <row r="27" ht="24.75" hidden="1" customHeight="1" spans="1:20">
      <c r="A27" s="82">
        <v>23</v>
      </c>
      <c r="B27" s="83"/>
      <c r="C27" s="84"/>
      <c r="D27" s="84"/>
      <c r="E27" s="85"/>
      <c r="F27" s="85"/>
      <c r="G27" s="86"/>
      <c r="H27" s="86"/>
      <c r="I27" s="86"/>
      <c r="J27" s="86"/>
      <c r="K27" s="86"/>
      <c r="L27" s="86"/>
      <c r="M27" s="86"/>
      <c r="N27" s="86"/>
      <c r="O27" s="86"/>
      <c r="P27" s="100">
        <f t="shared" si="2"/>
        <v>0</v>
      </c>
      <c r="Q27" s="85"/>
      <c r="R27" s="85"/>
      <c r="S27" s="106">
        <f>ROUND(MAX((P27-Q27-R27-3500)*{0.03,0.1,0.2,0.25,0.3,0.35,0.45}-{0,105,555,1005,2755,5505,13505},0),2)</f>
        <v>0</v>
      </c>
      <c r="T27" s="107">
        <f t="shared" si="0"/>
        <v>0</v>
      </c>
    </row>
    <row r="28" ht="24.75" hidden="1" customHeight="1" spans="1:20">
      <c r="A28" s="82">
        <v>24</v>
      </c>
      <c r="B28" s="83"/>
      <c r="C28" s="84"/>
      <c r="D28" s="84"/>
      <c r="E28" s="85"/>
      <c r="F28" s="85"/>
      <c r="G28" s="86"/>
      <c r="H28" s="86"/>
      <c r="I28" s="86"/>
      <c r="J28" s="86"/>
      <c r="K28" s="86"/>
      <c r="L28" s="86"/>
      <c r="M28" s="86"/>
      <c r="N28" s="86"/>
      <c r="O28" s="86"/>
      <c r="P28" s="100">
        <f t="shared" si="2"/>
        <v>0</v>
      </c>
      <c r="Q28" s="85"/>
      <c r="R28" s="85"/>
      <c r="S28" s="106">
        <f>ROUND(MAX((P28-Q28-R28-3500)*{0.03,0.1,0.2,0.25,0.3,0.35,0.45}-{0,105,555,1005,2755,5505,13505},0),2)</f>
        <v>0</v>
      </c>
      <c r="T28" s="107">
        <f t="shared" si="0"/>
        <v>0</v>
      </c>
    </row>
    <row r="29" ht="24.75" hidden="1" customHeight="1" spans="1:20">
      <c r="A29" s="82">
        <v>25</v>
      </c>
      <c r="B29" s="83"/>
      <c r="C29" s="84"/>
      <c r="D29" s="84"/>
      <c r="E29" s="85"/>
      <c r="F29" s="85"/>
      <c r="G29" s="86"/>
      <c r="H29" s="86"/>
      <c r="I29" s="86"/>
      <c r="J29" s="86"/>
      <c r="K29" s="86"/>
      <c r="L29" s="86"/>
      <c r="M29" s="86"/>
      <c r="N29" s="86"/>
      <c r="O29" s="86"/>
      <c r="P29" s="100">
        <f t="shared" si="2"/>
        <v>0</v>
      </c>
      <c r="Q29" s="85"/>
      <c r="R29" s="85"/>
      <c r="S29" s="106">
        <f>ROUND(MAX((P29-Q29-R29-3500)*{0.03,0.1,0.2,0.25,0.3,0.35,0.45}-{0,105,555,1005,2755,5505,13505},0),2)</f>
        <v>0</v>
      </c>
      <c r="T29" s="107">
        <f t="shared" si="0"/>
        <v>0</v>
      </c>
    </row>
    <row r="30" s="69" customFormat="1" ht="29.25" customHeight="1" spans="1:20">
      <c r="A30" s="90"/>
      <c r="B30" s="91" t="s">
        <v>24</v>
      </c>
      <c r="C30" s="92"/>
      <c r="D30" s="93"/>
      <c r="E30" s="94">
        <f>SUM(E5:E29)</f>
        <v>0</v>
      </c>
      <c r="F30" s="94">
        <f t="shared" ref="F30:S30" si="3">SUM(F5:F29)</f>
        <v>0</v>
      </c>
      <c r="G30" s="94">
        <f t="shared" si="3"/>
        <v>0</v>
      </c>
      <c r="H30" s="94">
        <f t="shared" si="3"/>
        <v>0</v>
      </c>
      <c r="I30" s="94">
        <f t="shared" si="3"/>
        <v>0</v>
      </c>
      <c r="J30" s="94">
        <f t="shared" si="3"/>
        <v>0</v>
      </c>
      <c r="K30" s="94">
        <f t="shared" si="3"/>
        <v>0</v>
      </c>
      <c r="L30" s="94">
        <f t="shared" si="3"/>
        <v>0</v>
      </c>
      <c r="M30" s="94">
        <f t="shared" si="3"/>
        <v>0</v>
      </c>
      <c r="N30" s="94">
        <f t="shared" si="3"/>
        <v>0</v>
      </c>
      <c r="O30" s="94">
        <f t="shared" si="3"/>
        <v>0</v>
      </c>
      <c r="P30" s="94">
        <f>IF(SUM(P5:P29)=SUM(E30:N30)-O30,SUM(P5:P29),"有错误")</f>
        <v>0</v>
      </c>
      <c r="Q30" s="94">
        <f>SUM(Q5:Q29)</f>
        <v>0</v>
      </c>
      <c r="R30" s="94">
        <f t="shared" si="3"/>
        <v>0</v>
      </c>
      <c r="S30" s="94">
        <f t="shared" si="3"/>
        <v>0</v>
      </c>
      <c r="T30" s="108">
        <f>IF(SUM(T5:T29)=P30-Q30-R30-S30,SUM(T5:T29),"有错误")</f>
        <v>0</v>
      </c>
    </row>
    <row r="31" ht="23.25" customHeight="1" spans="1:20">
      <c r="A31" s="95"/>
      <c r="B31" s="95"/>
      <c r="C31" s="95"/>
      <c r="D31" s="95"/>
      <c r="E31" s="95"/>
      <c r="F31" s="95"/>
      <c r="G31" s="95"/>
      <c r="H31" s="95"/>
      <c r="I31" s="95"/>
      <c r="J31" s="95"/>
      <c r="K31" s="95"/>
      <c r="L31" s="95"/>
      <c r="M31" s="95"/>
      <c r="N31" s="95"/>
      <c r="O31" s="95"/>
      <c r="P31" s="95"/>
      <c r="Q31" s="95"/>
      <c r="R31" s="95"/>
      <c r="S31" s="95"/>
      <c r="T31" s="95"/>
    </row>
    <row r="32" s="70" customFormat="1" ht="27.75" customHeight="1" spans="1:20">
      <c r="A32" s="96"/>
      <c r="B32" s="97" t="s">
        <v>25</v>
      </c>
      <c r="C32" s="97"/>
      <c r="D32" s="97"/>
      <c r="E32" s="97"/>
      <c r="F32" s="97" t="s">
        <v>26</v>
      </c>
      <c r="G32" s="97"/>
      <c r="H32" s="97"/>
      <c r="I32" s="97"/>
      <c r="J32" s="97"/>
      <c r="K32" s="97" t="s">
        <v>27</v>
      </c>
      <c r="L32" s="97"/>
      <c r="M32" s="102"/>
      <c r="N32" s="97"/>
      <c r="O32" s="97"/>
      <c r="P32" s="97"/>
      <c r="Q32" s="97" t="s">
        <v>28</v>
      </c>
      <c r="R32" s="97"/>
      <c r="S32" s="102"/>
      <c r="T32" s="97"/>
    </row>
    <row r="33" spans="1:20">
      <c r="A33" s="95"/>
      <c r="B33" s="95"/>
      <c r="C33" s="95"/>
      <c r="D33" s="95"/>
      <c r="E33" s="95"/>
      <c r="F33" s="95"/>
      <c r="G33" s="95"/>
      <c r="H33" s="95"/>
      <c r="I33" s="95"/>
      <c r="J33" s="95"/>
      <c r="K33" s="95"/>
      <c r="L33" s="95"/>
      <c r="M33" s="95"/>
      <c r="N33" s="95"/>
      <c r="O33" s="95"/>
      <c r="P33" s="95"/>
      <c r="Q33" s="95"/>
      <c r="R33" s="95"/>
      <c r="S33" s="95"/>
      <c r="T33" s="95"/>
    </row>
    <row r="34" spans="1:20">
      <c r="A34" s="98"/>
      <c r="B34" s="98"/>
      <c r="C34" s="98"/>
      <c r="D34" s="98"/>
      <c r="E34" s="98"/>
      <c r="F34" s="98"/>
      <c r="G34" s="98"/>
      <c r="H34" s="98"/>
      <c r="I34" s="98"/>
      <c r="J34" s="98"/>
      <c r="K34" s="98"/>
      <c r="L34" s="98"/>
      <c r="M34" s="98"/>
      <c r="N34" s="98"/>
      <c r="O34" s="98"/>
      <c r="P34" s="98"/>
      <c r="Q34" s="98"/>
      <c r="R34" s="98"/>
      <c r="S34" s="98"/>
      <c r="T34" s="98"/>
    </row>
    <row r="35" spans="1:20">
      <c r="A35" s="98"/>
      <c r="B35" s="98"/>
      <c r="C35" s="98"/>
      <c r="D35" s="98"/>
      <c r="E35" s="98"/>
      <c r="F35" s="98"/>
      <c r="G35" s="98"/>
      <c r="H35" s="98"/>
      <c r="I35" s="98"/>
      <c r="J35" s="98"/>
      <c r="K35" s="98"/>
      <c r="L35" s="98"/>
      <c r="M35" s="98"/>
      <c r="N35" s="98"/>
      <c r="O35" s="98"/>
      <c r="P35" s="98"/>
      <c r="Q35" s="98"/>
      <c r="R35" s="98"/>
      <c r="S35" s="98"/>
      <c r="T35" s="98"/>
    </row>
    <row r="36" spans="1:20">
      <c r="A36" s="98"/>
      <c r="B36" s="98"/>
      <c r="C36" s="98"/>
      <c r="D36" s="98"/>
      <c r="E36" s="98"/>
      <c r="F36" s="98"/>
      <c r="G36" s="98"/>
      <c r="H36" s="98"/>
      <c r="I36" s="98"/>
      <c r="J36" s="98"/>
      <c r="K36" s="98"/>
      <c r="L36" s="98"/>
      <c r="M36" s="98"/>
      <c r="N36" s="98"/>
      <c r="O36" s="98"/>
      <c r="P36" s="98"/>
      <c r="Q36" s="98"/>
      <c r="R36" s="98"/>
      <c r="S36" s="98"/>
      <c r="T36" s="98"/>
    </row>
    <row r="37" spans="1:20">
      <c r="A37" s="98"/>
      <c r="B37" s="98"/>
      <c r="C37" s="98"/>
      <c r="D37" s="98"/>
      <c r="E37" s="98"/>
      <c r="F37" s="98"/>
      <c r="G37" s="98"/>
      <c r="H37" s="98"/>
      <c r="I37" s="98"/>
      <c r="J37" s="98"/>
      <c r="K37" s="98"/>
      <c r="L37" s="98"/>
      <c r="M37" s="98"/>
      <c r="N37" s="98"/>
      <c r="O37" s="98"/>
      <c r="P37" s="98"/>
      <c r="Q37" s="98"/>
      <c r="R37" s="98"/>
      <c r="S37" s="98"/>
      <c r="T37" s="98"/>
    </row>
    <row r="38" spans="1:20">
      <c r="A38" s="98"/>
      <c r="B38" s="98"/>
      <c r="C38" s="98"/>
      <c r="D38" s="98"/>
      <c r="E38" s="98"/>
      <c r="F38" s="98"/>
      <c r="G38" s="98"/>
      <c r="H38" s="98"/>
      <c r="I38" s="98"/>
      <c r="J38" s="98"/>
      <c r="K38" s="98"/>
      <c r="L38" s="98"/>
      <c r="M38" s="98"/>
      <c r="N38" s="98"/>
      <c r="O38" s="98"/>
      <c r="P38" s="98"/>
      <c r="Q38" s="98"/>
      <c r="R38" s="98"/>
      <c r="S38" s="98"/>
      <c r="T38" s="98"/>
    </row>
    <row r="39" spans="1:20">
      <c r="A39" s="98"/>
      <c r="B39" s="98"/>
      <c r="C39" s="98"/>
      <c r="D39" s="98"/>
      <c r="E39" s="98"/>
      <c r="F39" s="98"/>
      <c r="G39" s="98"/>
      <c r="H39" s="98"/>
      <c r="I39" s="98"/>
      <c r="J39" s="98"/>
      <c r="K39" s="98"/>
      <c r="L39" s="98"/>
      <c r="M39" s="98"/>
      <c r="N39" s="98"/>
      <c r="O39" s="98"/>
      <c r="P39" s="98"/>
      <c r="Q39" s="98"/>
      <c r="R39" s="98"/>
      <c r="S39" s="98"/>
      <c r="T39" s="98"/>
    </row>
    <row r="40" spans="1:20">
      <c r="A40" s="98"/>
      <c r="B40" s="98"/>
      <c r="C40" s="98"/>
      <c r="D40" s="98"/>
      <c r="E40" s="98"/>
      <c r="F40" s="98"/>
      <c r="G40" s="98"/>
      <c r="H40" s="98"/>
      <c r="I40" s="98"/>
      <c r="J40" s="98"/>
      <c r="K40" s="98"/>
      <c r="L40" s="98"/>
      <c r="M40" s="98"/>
      <c r="N40" s="98"/>
      <c r="O40" s="98"/>
      <c r="P40" s="98"/>
      <c r="Q40" s="98"/>
      <c r="R40" s="98"/>
      <c r="S40" s="98"/>
      <c r="T40" s="98"/>
    </row>
    <row r="41" spans="1:20">
      <c r="A41" s="98"/>
      <c r="B41" s="98"/>
      <c r="C41" s="98"/>
      <c r="D41" s="98"/>
      <c r="E41" s="98"/>
      <c r="F41" s="98"/>
      <c r="G41" s="98"/>
      <c r="H41" s="98"/>
      <c r="I41" s="98"/>
      <c r="J41" s="98"/>
      <c r="K41" s="98"/>
      <c r="L41" s="98"/>
      <c r="M41" s="98"/>
      <c r="N41" s="98"/>
      <c r="O41" s="98"/>
      <c r="P41" s="98"/>
      <c r="Q41" s="98"/>
      <c r="R41" s="98"/>
      <c r="S41" s="98"/>
      <c r="T41" s="98"/>
    </row>
    <row r="42" spans="1:20">
      <c r="A42" s="98"/>
      <c r="B42" s="98"/>
      <c r="C42" s="98"/>
      <c r="D42" s="98"/>
      <c r="E42" s="98"/>
      <c r="F42" s="98"/>
      <c r="G42" s="98"/>
      <c r="H42" s="98"/>
      <c r="I42" s="98"/>
      <c r="J42" s="98"/>
      <c r="K42" s="98"/>
      <c r="L42" s="98"/>
      <c r="M42" s="98"/>
      <c r="N42" s="98"/>
      <c r="O42" s="98"/>
      <c r="P42" s="98"/>
      <c r="Q42" s="98"/>
      <c r="R42" s="98"/>
      <c r="S42" s="98"/>
      <c r="T42" s="98"/>
    </row>
    <row r="43" spans="1:20">
      <c r="A43" s="98"/>
      <c r="B43" s="98"/>
      <c r="C43" s="98"/>
      <c r="D43" s="98"/>
      <c r="E43" s="98"/>
      <c r="F43" s="98"/>
      <c r="G43" s="98"/>
      <c r="H43" s="98"/>
      <c r="I43" s="98"/>
      <c r="J43" s="98"/>
      <c r="K43" s="98"/>
      <c r="L43" s="98"/>
      <c r="M43" s="98"/>
      <c r="N43" s="98"/>
      <c r="O43" s="98"/>
      <c r="P43" s="98"/>
      <c r="Q43" s="98"/>
      <c r="R43" s="98"/>
      <c r="S43" s="98"/>
      <c r="T43" s="98"/>
    </row>
  </sheetData>
  <sheetProtection selectLockedCells="1"/>
  <mergeCells count="17">
    <mergeCell ref="A1:T1"/>
    <mergeCell ref="A2:T2"/>
    <mergeCell ref="E3:F3"/>
    <mergeCell ref="H3:K3"/>
    <mergeCell ref="Q3:S3"/>
    <mergeCell ref="B30:D30"/>
    <mergeCell ref="A3:A4"/>
    <mergeCell ref="B3:B4"/>
    <mergeCell ref="C3:C4"/>
    <mergeCell ref="D3:D4"/>
    <mergeCell ref="G3:G4"/>
    <mergeCell ref="L3:L4"/>
    <mergeCell ref="M3:M4"/>
    <mergeCell ref="N3:N4"/>
    <mergeCell ref="O3:O4"/>
    <mergeCell ref="P3:P4"/>
    <mergeCell ref="T3:T4"/>
  </mergeCells>
  <pageMargins left="0.23" right="0.19" top="0.7" bottom="0.35" header="0.28" footer="0.21"/>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workbookViewId="0">
      <pane xSplit="1" ySplit="3" topLeftCell="D4" activePane="bottomRight" state="frozenSplit"/>
      <selection/>
      <selection pane="topRight"/>
      <selection pane="bottomLeft"/>
      <selection pane="bottomRight" activeCell="B3" sqref="B3:J3"/>
    </sheetView>
  </sheetViews>
  <sheetFormatPr defaultColWidth="9" defaultRowHeight="11.25"/>
  <cols>
    <col min="1" max="1" width="4.75" style="33" customWidth="1"/>
    <col min="2" max="2" width="13.75" style="33" customWidth="1"/>
    <col min="3" max="3" width="14.125" style="33" customWidth="1"/>
    <col min="4" max="4" width="10.25" style="33" customWidth="1"/>
    <col min="5" max="6" width="11.125" style="33" customWidth="1"/>
    <col min="7" max="7" width="7.5" style="33" customWidth="1"/>
    <col min="8" max="8" width="10.625" style="33" customWidth="1"/>
    <col min="9" max="9" width="13" style="33" customWidth="1"/>
    <col min="10" max="10" width="17.875" style="33" customWidth="1"/>
    <col min="11" max="11" width="9" style="33" customWidth="1"/>
    <col min="12" max="16384" width="9" style="33"/>
  </cols>
  <sheetData>
    <row r="1" ht="24" customHeight="1"/>
    <row r="2" ht="27.75" customHeight="1" spans="1:10">
      <c r="A2" s="49" t="s">
        <v>29</v>
      </c>
      <c r="B2" s="50"/>
      <c r="C2" s="51"/>
      <c r="D2" s="51"/>
      <c r="E2" s="51"/>
      <c r="F2" s="51"/>
      <c r="G2" s="51"/>
      <c r="H2" s="51"/>
      <c r="I2" s="51"/>
      <c r="J2" s="63"/>
    </row>
    <row r="3" s="32" customFormat="1" ht="33.75" customHeight="1" spans="1:10">
      <c r="A3" s="52" t="s">
        <v>1</v>
      </c>
      <c r="B3" s="53" t="s">
        <v>2</v>
      </c>
      <c r="C3" s="54" t="s">
        <v>12</v>
      </c>
      <c r="D3" s="54" t="s">
        <v>30</v>
      </c>
      <c r="E3" s="54" t="s">
        <v>31</v>
      </c>
      <c r="F3" s="54" t="s">
        <v>32</v>
      </c>
      <c r="G3" s="54" t="s">
        <v>33</v>
      </c>
      <c r="H3" s="54" t="s">
        <v>34</v>
      </c>
      <c r="I3" s="54" t="s">
        <v>35</v>
      </c>
      <c r="J3" s="64" t="s">
        <v>14</v>
      </c>
    </row>
    <row r="4" ht="17.25" customHeight="1" spans="1:10">
      <c r="A4" s="55">
        <v>1</v>
      </c>
      <c r="B4" s="56"/>
      <c r="C4" s="57"/>
      <c r="D4" s="57"/>
      <c r="E4" s="57"/>
      <c r="F4" s="57"/>
      <c r="G4" s="58" t="str">
        <f>IF(C4=0,"",IF(C4-D4-E4-F4-3500&lt;=0,0,IF(C4-D4-E4-F4-3500&lt;=1500,0.03,IF(C4-D4-E4-F4-3500&lt;=4500,0.1,IF(C4-D4-E4-F4-3500&lt;=9000,0.2,IF(C4-D4-E4-F4-3500&lt;=35000,0.25,IF(C4-D4-E4-F4-3500&lt;=55000,0.3,IF(C4-D4-E4-F4-3500&lt;=80000,0.35,IF(C4-D4-E4-F4-3500&gt;80000,0.45)))))))))</f>
        <v/>
      </c>
      <c r="H4" s="59">
        <f>IF(C4-D4-E4-3500&lt;=0,0,IF(C4-D4-E4-3500&lt;=1500,0,IF(C4-D4-E4-3500&lt;=4500,105,IF(C4-D4-E4-3500&lt;=9000,555,IF(C4-D4-E4-3500&lt;=35000,1005,IF(C4-D4-E4-3500&lt;=55000,2755,IF(C4-D4-E4-3500&lt;=80000,5505,IF(C4-D4-E4-3500&gt;80000,13505))))))))</f>
        <v>0</v>
      </c>
      <c r="I4" s="59">
        <f>ROUND(MAX((C4-D4-E4-3500)*{0.03,0.1,0.2,0.25,0.3,0.35,0.45}-{0,105,555,1005,2755,5505,13505},0),2)</f>
        <v>0</v>
      </c>
      <c r="J4" s="65">
        <f t="shared" ref="J4:J25" si="0">C4-D4-E4-I4</f>
        <v>0</v>
      </c>
    </row>
    <row r="5" ht="17.25" customHeight="1" spans="1:10">
      <c r="A5" s="55">
        <v>2</v>
      </c>
      <c r="B5" s="56"/>
      <c r="C5" s="57"/>
      <c r="D5" s="57"/>
      <c r="E5" s="57"/>
      <c r="F5" s="57"/>
      <c r="G5" s="58" t="str">
        <f t="shared" ref="G5:G24" si="1">IF(C5=0,"",IF(C5-D5-E5-F5-3500&lt;=0,0,IF(C5-D5-E5-F5-3500&lt;=1500,0.03,IF(C5-D5-E5-F5-3500&lt;=4500,0.1,IF(C5-D5-E5-F5-3500&lt;=9000,0.2,IF(C5-D5-E5-F5-3500&lt;=35000,0.25,IF(C5-D5-E5-F5-3500&lt;=55000,0.3,IF(C5-D5-E5-F5-3500&lt;=80000,0.35,IF(C5-D5-E5-F5-3500&gt;80000,0.45)))))))))</f>
        <v/>
      </c>
      <c r="H5" s="59">
        <f>IF(C5-D5-E5-3500&lt;=0,0,IF(C5-D5-E5-3500&lt;=1500,0,IF(C5-D5-E5-3500&lt;=4500,105,IF(C5-D5-E5-3500&lt;=9000,555,IF(C5-D5-E5-3500&lt;=35000,1005,IF(C5-D5-E5-3500&lt;=55000,2755,IF(C5-D5-E5-3500&lt;=80000,5505,IF(C5-D5-E5-3500&gt;80000,13505))))))))</f>
        <v>0</v>
      </c>
      <c r="I5" s="59">
        <f>ROUND(MAX((C5-D5-E5-3500)*{0.03,0.1,0.2,0.25,0.3,0.35,0.45}-{0,105,555,1005,2755,5505,13505},0),2)</f>
        <v>0</v>
      </c>
      <c r="J5" s="65">
        <f t="shared" si="0"/>
        <v>0</v>
      </c>
    </row>
    <row r="6" ht="17.25" customHeight="1" spans="1:10">
      <c r="A6" s="55">
        <v>3</v>
      </c>
      <c r="B6" s="56"/>
      <c r="C6" s="57"/>
      <c r="D6" s="57"/>
      <c r="E6" s="57"/>
      <c r="F6" s="57"/>
      <c r="G6" s="58" t="str">
        <f t="shared" si="1"/>
        <v/>
      </c>
      <c r="H6" s="59">
        <f t="shared" ref="H6:H13" si="2">IF(C6-D6-E6-3500&lt;=0,0,IF(C6-D6-E6-3500&lt;=1500,0,IF(C6-D6-E6-3500&lt;=4500,105,IF(C6-D6-E6-3500&lt;=9000,555,IF(C6-D6-E6-3500&lt;=35000,1005,IF(C6-D6-E6-3500&lt;=55000,2755,IF(C6-D6-E6-3500&lt;=80000,5505,IF(C6-D6-E6-3500&gt;80000,13505))))))))</f>
        <v>0</v>
      </c>
      <c r="I6" s="59">
        <f>ROUND(MAX((C6-D6-E6-3500)*{0.03,0.1,0.2,0.25,0.3,0.35,0.45}-{0,105,555,1005,2755,5505,13505},0),2)</f>
        <v>0</v>
      </c>
      <c r="J6" s="65">
        <f t="shared" si="0"/>
        <v>0</v>
      </c>
    </row>
    <row r="7" ht="17.25" customHeight="1" spans="1:10">
      <c r="A7" s="55">
        <v>4</v>
      </c>
      <c r="B7" s="56"/>
      <c r="C7" s="57"/>
      <c r="D7" s="57"/>
      <c r="E7" s="57"/>
      <c r="F7" s="57"/>
      <c r="G7" s="58" t="str">
        <f t="shared" si="1"/>
        <v/>
      </c>
      <c r="H7" s="59">
        <f t="shared" si="2"/>
        <v>0</v>
      </c>
      <c r="I7" s="59">
        <f>ROUND(MAX((C7-D7-E7-3500)*{0.03,0.1,0.2,0.25,0.3,0.35,0.45}-{0,105,555,1005,2755,5505,13505},0),2)</f>
        <v>0</v>
      </c>
      <c r="J7" s="65">
        <f t="shared" si="0"/>
        <v>0</v>
      </c>
    </row>
    <row r="8" ht="17.25" customHeight="1" spans="1:10">
      <c r="A8" s="55">
        <v>5</v>
      </c>
      <c r="B8" s="56"/>
      <c r="C8" s="57"/>
      <c r="D8" s="57"/>
      <c r="E8" s="57"/>
      <c r="F8" s="57"/>
      <c r="G8" s="58" t="str">
        <f t="shared" si="1"/>
        <v/>
      </c>
      <c r="H8" s="59">
        <f t="shared" si="2"/>
        <v>0</v>
      </c>
      <c r="I8" s="59">
        <f>ROUND(MAX((C8-D8-E8-3500)*{0.03,0.1,0.2,0.25,0.3,0.35,0.45}-{0,105,555,1005,2755,5505,13505},0),2)</f>
        <v>0</v>
      </c>
      <c r="J8" s="65">
        <f t="shared" si="0"/>
        <v>0</v>
      </c>
    </row>
    <row r="9" ht="17.25" customHeight="1" spans="1:10">
      <c r="A9" s="55">
        <v>6</v>
      </c>
      <c r="B9" s="56"/>
      <c r="C9" s="57"/>
      <c r="D9" s="57"/>
      <c r="E9" s="57"/>
      <c r="F9" s="57"/>
      <c r="G9" s="58" t="str">
        <f t="shared" si="1"/>
        <v/>
      </c>
      <c r="H9" s="59">
        <f t="shared" si="2"/>
        <v>0</v>
      </c>
      <c r="I9" s="59">
        <f>ROUND(MAX((C9-D9-E9-3500)*{0.03,0.1,0.2,0.25,0.3,0.35,0.45}-{0,105,555,1005,2755,5505,13505},0),2)</f>
        <v>0</v>
      </c>
      <c r="J9" s="65">
        <f t="shared" si="0"/>
        <v>0</v>
      </c>
    </row>
    <row r="10" ht="17.25" customHeight="1" spans="1:10">
      <c r="A10" s="55">
        <v>7</v>
      </c>
      <c r="B10" s="56"/>
      <c r="C10" s="57"/>
      <c r="D10" s="57"/>
      <c r="E10" s="57"/>
      <c r="F10" s="57"/>
      <c r="G10" s="58" t="str">
        <f t="shared" si="1"/>
        <v/>
      </c>
      <c r="H10" s="59">
        <f t="shared" si="2"/>
        <v>0</v>
      </c>
      <c r="I10" s="59">
        <f>ROUND(MAX((C10-D10-E10-3500)*{0.03,0.1,0.2,0.25,0.3,0.35,0.45}-{0,105,555,1005,2755,5505,13505},0),2)</f>
        <v>0</v>
      </c>
      <c r="J10" s="65">
        <f t="shared" si="0"/>
        <v>0</v>
      </c>
    </row>
    <row r="11" ht="17.25" customHeight="1" spans="1:10">
      <c r="A11" s="55">
        <v>8</v>
      </c>
      <c r="B11" s="56"/>
      <c r="C11" s="57"/>
      <c r="D11" s="57"/>
      <c r="E11" s="57"/>
      <c r="F11" s="57"/>
      <c r="G11" s="58" t="str">
        <f t="shared" si="1"/>
        <v/>
      </c>
      <c r="H11" s="59">
        <f t="shared" si="2"/>
        <v>0</v>
      </c>
      <c r="I11" s="59">
        <f>ROUND(MAX((C11-D11-E11-3500)*{0.03,0.1,0.2,0.25,0.3,0.35,0.45}-{0,105,555,1005,2755,5505,13505},0),2)</f>
        <v>0</v>
      </c>
      <c r="J11" s="65">
        <f t="shared" si="0"/>
        <v>0</v>
      </c>
    </row>
    <row r="12" ht="17.25" customHeight="1" spans="1:10">
      <c r="A12" s="55">
        <v>9</v>
      </c>
      <c r="B12" s="56"/>
      <c r="C12" s="57"/>
      <c r="D12" s="57"/>
      <c r="E12" s="57"/>
      <c r="F12" s="57"/>
      <c r="G12" s="58" t="str">
        <f t="shared" si="1"/>
        <v/>
      </c>
      <c r="H12" s="59">
        <f t="shared" si="2"/>
        <v>0</v>
      </c>
      <c r="I12" s="59">
        <f>ROUND(MAX((C12-D12-E12-3500)*{0.03,0.1,0.2,0.25,0.3,0.35,0.45}-{0,105,555,1005,2755,5505,13505},0),2)</f>
        <v>0</v>
      </c>
      <c r="J12" s="65">
        <f t="shared" si="0"/>
        <v>0</v>
      </c>
    </row>
    <row r="13" ht="17.25" customHeight="1" spans="1:10">
      <c r="A13" s="55">
        <v>10</v>
      </c>
      <c r="B13" s="56"/>
      <c r="C13" s="57"/>
      <c r="D13" s="57"/>
      <c r="E13" s="57"/>
      <c r="F13" s="57"/>
      <c r="G13" s="58" t="str">
        <f t="shared" si="1"/>
        <v/>
      </c>
      <c r="H13" s="59">
        <f t="shared" si="2"/>
        <v>0</v>
      </c>
      <c r="I13" s="59">
        <f>ROUND(MAX((C13-D13-E13-3500)*{0.03,0.1,0.2,0.25,0.3,0.35,0.45}-{0,105,555,1005,2755,5505,13505},0),2)</f>
        <v>0</v>
      </c>
      <c r="J13" s="65">
        <f t="shared" si="0"/>
        <v>0</v>
      </c>
    </row>
    <row r="14" ht="17.25" customHeight="1" spans="1:10">
      <c r="A14" s="55">
        <v>11</v>
      </c>
      <c r="B14" s="56"/>
      <c r="C14" s="57"/>
      <c r="D14" s="57"/>
      <c r="E14" s="57"/>
      <c r="F14" s="57"/>
      <c r="G14" s="58" t="str">
        <f t="shared" si="1"/>
        <v/>
      </c>
      <c r="H14" s="59">
        <f t="shared" ref="H14:H24" si="3">IF(C14-D14-E14-3500&lt;=0,0,IF(C14-D14-E14-3500&lt;=1500,0,IF(C14-D14-E14-3500&lt;=4500,105,IF(C14-D14-E14-3500&lt;=9000,555,IF(C14-D14-E14-3500&lt;=35000,1005,IF(C14-D14-E14-3500&lt;=55000,2755,IF(C14-D14-E14-3500&lt;=80000,5505,IF(C14-D14-E14-3500&gt;80000,13505))))))))</f>
        <v>0</v>
      </c>
      <c r="I14" s="59">
        <f>ROUND(MAX((C14-D14-E14-3500)*{0.03,0.1,0.2,0.25,0.3,0.35,0.45}-{0,105,555,1005,2755,5505,13505},0),2)</f>
        <v>0</v>
      </c>
      <c r="J14" s="65">
        <f t="shared" si="0"/>
        <v>0</v>
      </c>
    </row>
    <row r="15" ht="17.25" customHeight="1" spans="1:10">
      <c r="A15" s="55">
        <v>12</v>
      </c>
      <c r="B15" s="56"/>
      <c r="C15" s="57"/>
      <c r="D15" s="57"/>
      <c r="E15" s="57"/>
      <c r="F15" s="57"/>
      <c r="G15" s="58" t="str">
        <f t="shared" si="1"/>
        <v/>
      </c>
      <c r="H15" s="59">
        <f t="shared" si="3"/>
        <v>0</v>
      </c>
      <c r="I15" s="59">
        <f>ROUND(MAX((C15-D15-E15-3500)*{0.03,0.1,0.2,0.25,0.3,0.35,0.45}-{0,105,555,1005,2755,5505,13505},0),2)</f>
        <v>0</v>
      </c>
      <c r="J15" s="65">
        <f t="shared" si="0"/>
        <v>0</v>
      </c>
    </row>
    <row r="16" ht="17.25" customHeight="1" spans="1:10">
      <c r="A16" s="55">
        <v>13</v>
      </c>
      <c r="B16" s="56"/>
      <c r="C16" s="57"/>
      <c r="D16" s="57"/>
      <c r="E16" s="57"/>
      <c r="F16" s="57"/>
      <c r="G16" s="58" t="str">
        <f t="shared" si="1"/>
        <v/>
      </c>
      <c r="H16" s="59">
        <f t="shared" si="3"/>
        <v>0</v>
      </c>
      <c r="I16" s="59">
        <f>ROUND(MAX((C16-D16-E16-3500)*{0.03,0.1,0.2,0.25,0.3,0.35,0.45}-{0,105,555,1005,2755,5505,13505},0),2)</f>
        <v>0</v>
      </c>
      <c r="J16" s="65">
        <f t="shared" si="0"/>
        <v>0</v>
      </c>
    </row>
    <row r="17" ht="17.25" customHeight="1" spans="1:10">
      <c r="A17" s="55">
        <v>14</v>
      </c>
      <c r="B17" s="56"/>
      <c r="C17" s="57"/>
      <c r="D17" s="57"/>
      <c r="E17" s="57"/>
      <c r="F17" s="57"/>
      <c r="G17" s="58" t="str">
        <f t="shared" si="1"/>
        <v/>
      </c>
      <c r="H17" s="59">
        <f t="shared" si="3"/>
        <v>0</v>
      </c>
      <c r="I17" s="59">
        <f>ROUND(MAX((C17-D17-E17-3500)*{0.03,0.1,0.2,0.25,0.3,0.35,0.45}-{0,105,555,1005,2755,5505,13505},0),2)</f>
        <v>0</v>
      </c>
      <c r="J17" s="65">
        <f t="shared" si="0"/>
        <v>0</v>
      </c>
    </row>
    <row r="18" ht="17.25" customHeight="1" spans="1:10">
      <c r="A18" s="55">
        <v>15</v>
      </c>
      <c r="B18" s="56"/>
      <c r="C18" s="57"/>
      <c r="D18" s="57"/>
      <c r="E18" s="57"/>
      <c r="F18" s="57"/>
      <c r="G18" s="58" t="str">
        <f t="shared" si="1"/>
        <v/>
      </c>
      <c r="H18" s="59">
        <f t="shared" si="3"/>
        <v>0</v>
      </c>
      <c r="I18" s="59">
        <f>ROUND(MAX((C18-D18-E18-3500)*{0.03,0.1,0.2,0.25,0.3,0.35,0.45}-{0,105,555,1005,2755,5505,13505},0),2)</f>
        <v>0</v>
      </c>
      <c r="J18" s="65">
        <f t="shared" si="0"/>
        <v>0</v>
      </c>
    </row>
    <row r="19" ht="17.25" customHeight="1" spans="1:10">
      <c r="A19" s="55">
        <v>16</v>
      </c>
      <c r="B19" s="56"/>
      <c r="C19" s="57"/>
      <c r="D19" s="57"/>
      <c r="E19" s="57"/>
      <c r="F19" s="57"/>
      <c r="G19" s="58" t="str">
        <f t="shared" si="1"/>
        <v/>
      </c>
      <c r="H19" s="59">
        <f t="shared" si="3"/>
        <v>0</v>
      </c>
      <c r="I19" s="59">
        <f>ROUND(MAX((C19-D19-E19-3500)*{0.03,0.1,0.2,0.25,0.3,0.35,0.45}-{0,105,555,1005,2755,5505,13505},0),2)</f>
        <v>0</v>
      </c>
      <c r="J19" s="65">
        <f t="shared" si="0"/>
        <v>0</v>
      </c>
    </row>
    <row r="20" ht="17.25" customHeight="1" spans="1:10">
      <c r="A20" s="55">
        <v>17</v>
      </c>
      <c r="B20" s="56"/>
      <c r="C20" s="57"/>
      <c r="D20" s="57"/>
      <c r="E20" s="57"/>
      <c r="F20" s="57"/>
      <c r="G20" s="58" t="str">
        <f t="shared" si="1"/>
        <v/>
      </c>
      <c r="H20" s="59">
        <f t="shared" si="3"/>
        <v>0</v>
      </c>
      <c r="I20" s="59">
        <f>ROUND(MAX((C20-D20-E20-3500)*{0.03,0.1,0.2,0.25,0.3,0.35,0.45}-{0,105,555,1005,2755,5505,13505},0),2)</f>
        <v>0</v>
      </c>
      <c r="J20" s="65">
        <f t="shared" si="0"/>
        <v>0</v>
      </c>
    </row>
    <row r="21" ht="17.25" customHeight="1" spans="1:10">
      <c r="A21" s="55">
        <v>18</v>
      </c>
      <c r="B21" s="56"/>
      <c r="C21" s="57"/>
      <c r="D21" s="57"/>
      <c r="E21" s="57"/>
      <c r="F21" s="57"/>
      <c r="G21" s="58" t="str">
        <f t="shared" si="1"/>
        <v/>
      </c>
      <c r="H21" s="59">
        <f t="shared" si="3"/>
        <v>0</v>
      </c>
      <c r="I21" s="59">
        <f>ROUND(MAX((C21-D21-E21-3500)*{0.03,0.1,0.2,0.25,0.3,0.35,0.45}-{0,105,555,1005,2755,5505,13505},0),2)</f>
        <v>0</v>
      </c>
      <c r="J21" s="65">
        <f t="shared" si="0"/>
        <v>0</v>
      </c>
    </row>
    <row r="22" ht="17.25" customHeight="1" spans="1:10">
      <c r="A22" s="55">
        <v>19</v>
      </c>
      <c r="B22" s="56"/>
      <c r="C22" s="57"/>
      <c r="D22" s="57"/>
      <c r="E22" s="57"/>
      <c r="F22" s="57"/>
      <c r="G22" s="58" t="str">
        <f t="shared" si="1"/>
        <v/>
      </c>
      <c r="H22" s="59">
        <f t="shared" si="3"/>
        <v>0</v>
      </c>
      <c r="I22" s="59">
        <f>ROUND(MAX((C22-D22-E22-3500)*{0.03,0.1,0.2,0.25,0.3,0.35,0.45}-{0,105,555,1005,2755,5505,13505},0),2)</f>
        <v>0</v>
      </c>
      <c r="J22" s="65">
        <f t="shared" si="0"/>
        <v>0</v>
      </c>
    </row>
    <row r="23" ht="17.25" customHeight="1" spans="1:10">
      <c r="A23" s="55">
        <v>20</v>
      </c>
      <c r="B23" s="56"/>
      <c r="C23" s="57"/>
      <c r="D23" s="57"/>
      <c r="E23" s="57"/>
      <c r="F23" s="57"/>
      <c r="G23" s="58" t="str">
        <f t="shared" si="1"/>
        <v/>
      </c>
      <c r="H23" s="59">
        <f t="shared" si="3"/>
        <v>0</v>
      </c>
      <c r="I23" s="59">
        <f>ROUND(MAX((C23-D23-E23-3500)*{0.03,0.1,0.2,0.25,0.3,0.35,0.45}-{0,105,555,1005,2755,5505,13505},0),2)</f>
        <v>0</v>
      </c>
      <c r="J23" s="65">
        <f t="shared" si="0"/>
        <v>0</v>
      </c>
    </row>
    <row r="24" ht="18.75" customHeight="1" spans="1:10">
      <c r="A24" s="55">
        <v>21</v>
      </c>
      <c r="B24" s="56"/>
      <c r="C24" s="57"/>
      <c r="D24" s="57"/>
      <c r="E24" s="57"/>
      <c r="F24" s="57"/>
      <c r="G24" s="58" t="str">
        <f t="shared" si="1"/>
        <v/>
      </c>
      <c r="H24" s="59">
        <f t="shared" si="3"/>
        <v>0</v>
      </c>
      <c r="I24" s="59">
        <f>ROUND(MAX((C24-D24-E24-3500)*{0.03,0.1,0.2,0.25,0.3,0.35,0.45}-{0,105,555,1005,2755,5505,13505},0),2)</f>
        <v>0</v>
      </c>
      <c r="J24" s="65">
        <f t="shared" si="0"/>
        <v>0</v>
      </c>
    </row>
    <row r="25" ht="25.5" customHeight="1" spans="1:10">
      <c r="A25" s="60" t="s">
        <v>36</v>
      </c>
      <c r="B25" s="61"/>
      <c r="C25" s="62">
        <f>SUM(C4:C24)</f>
        <v>0</v>
      </c>
      <c r="D25" s="62">
        <f t="shared" ref="D25:I25" si="4">SUM(D4:D24)</f>
        <v>0</v>
      </c>
      <c r="E25" s="62">
        <f t="shared" si="4"/>
        <v>0</v>
      </c>
      <c r="F25" s="62">
        <f t="shared" si="4"/>
        <v>0</v>
      </c>
      <c r="G25" s="62"/>
      <c r="H25" s="62"/>
      <c r="I25" s="62">
        <f t="shared" si="4"/>
        <v>0</v>
      </c>
      <c r="J25" s="66">
        <f t="shared" si="0"/>
        <v>0</v>
      </c>
    </row>
    <row r="26" ht="12.75" customHeight="1" spans="1:10">
      <c r="A26" s="45"/>
      <c r="B26" s="45"/>
      <c r="C26" s="45"/>
      <c r="D26" s="45"/>
      <c r="E26" s="45"/>
      <c r="F26" s="45"/>
      <c r="G26" s="45"/>
      <c r="H26" s="45"/>
      <c r="I26" s="45"/>
      <c r="J26" s="45"/>
    </row>
    <row r="27" ht="14.25" customHeight="1" spans="3:3">
      <c r="C27" s="46"/>
    </row>
    <row r="28" ht="14.25" customHeight="1"/>
    <row r="29" ht="14.25" customHeight="1"/>
    <row r="30" ht="14.25" customHeight="1"/>
    <row r="31" ht="14.25" customHeight="1"/>
    <row r="32" ht="14.25" customHeight="1"/>
    <row r="33" ht="15" customHeight="1"/>
  </sheetData>
  <sheetProtection password="CF7A" sheet="1" objects="1" scenarios="1"/>
  <mergeCells count="2">
    <mergeCell ref="A1:J1"/>
    <mergeCell ref="A2:J2"/>
  </mergeCells>
  <pageMargins left="0.26" right="0.708661417322835" top="0.748031496062992" bottom="0.748031496062992" header="0.31496062992126" footer="0.31496062992126"/>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showGridLines="0" workbookViewId="0">
      <pane xSplit="1" ySplit="2" topLeftCell="E3" activePane="bottomRight" state="frozenSplit"/>
      <selection/>
      <selection pane="topRight"/>
      <selection pane="bottomLeft"/>
      <selection pane="bottomRight" activeCell="B2" sqref="B2:L2"/>
    </sheetView>
  </sheetViews>
  <sheetFormatPr defaultColWidth="9" defaultRowHeight="11.25"/>
  <cols>
    <col min="1" max="1" width="4.25" style="33" customWidth="1"/>
    <col min="2" max="3" width="13.375" style="33" customWidth="1"/>
    <col min="4" max="4" width="12.125" style="33" customWidth="1"/>
    <col min="5" max="5" width="9.625" style="33" customWidth="1"/>
    <col min="6" max="6" width="15" style="33" hidden="1" customWidth="1"/>
    <col min="7" max="7" width="11.375" style="33" customWidth="1"/>
    <col min="8" max="8" width="14.75" style="33" customWidth="1"/>
    <col min="9" max="9" width="6.5" style="33" customWidth="1"/>
    <col min="10" max="10" width="10" style="33" customWidth="1"/>
    <col min="11" max="11" width="12.75" style="33" customWidth="1"/>
    <col min="12" max="12" width="14.125" style="33" customWidth="1"/>
    <col min="13" max="14" width="9" style="33" customWidth="1"/>
    <col min="15" max="16384" width="9" style="33"/>
  </cols>
  <sheetData>
    <row r="1" ht="45.75" customHeight="1" spans="1:12">
      <c r="A1" s="34" t="s">
        <v>37</v>
      </c>
      <c r="B1" s="34"/>
      <c r="C1" s="34"/>
      <c r="D1" s="34"/>
      <c r="E1" s="34"/>
      <c r="F1" s="34"/>
      <c r="G1" s="34"/>
      <c r="H1" s="34"/>
      <c r="I1" s="34"/>
      <c r="J1" s="34"/>
      <c r="K1" s="34"/>
      <c r="L1" s="34"/>
    </row>
    <row r="2" s="32" customFormat="1" ht="35.25" customHeight="1" spans="1:12">
      <c r="A2" s="35" t="s">
        <v>1</v>
      </c>
      <c r="B2" s="36" t="s">
        <v>2</v>
      </c>
      <c r="C2" s="36" t="s">
        <v>38</v>
      </c>
      <c r="D2" s="36" t="s">
        <v>39</v>
      </c>
      <c r="E2" s="36" t="s">
        <v>40</v>
      </c>
      <c r="F2" s="37" t="s">
        <v>41</v>
      </c>
      <c r="G2" s="37" t="s">
        <v>42</v>
      </c>
      <c r="H2" s="37" t="s">
        <v>43</v>
      </c>
      <c r="I2" s="47" t="s">
        <v>33</v>
      </c>
      <c r="J2" s="37" t="s">
        <v>44</v>
      </c>
      <c r="K2" s="37" t="s">
        <v>45</v>
      </c>
      <c r="L2" s="37" t="s">
        <v>46</v>
      </c>
    </row>
    <row r="3" ht="18" customHeight="1" spans="1:12">
      <c r="A3" s="38">
        <v>1</v>
      </c>
      <c r="B3" s="39"/>
      <c r="C3" s="39"/>
      <c r="D3" s="39"/>
      <c r="E3" s="39"/>
      <c r="F3" s="40">
        <f>C3-D3-E3</f>
        <v>0</v>
      </c>
      <c r="G3" s="41"/>
      <c r="H3" s="42">
        <f>IF(OR(F3="",G3=""),,IF(F3&gt;=3500,G3,IF(F3+G3&lt;=3500,,F3+G3-3500)))</f>
        <v>0</v>
      </c>
      <c r="I3" s="48" t="str">
        <f t="shared" ref="I3:I22" si="0">IF(G3=0,"",IF($H3/12&lt;=1500,3%,IF($H3/12&lt;=4500,10%,IF($H3/12&lt;=9000,20%,IF($H3/12&lt;=35000,25%,IF($H3/12&lt;=55000,30%,IF($H3/12&lt;=80000,35%,45%)))))))</f>
        <v/>
      </c>
      <c r="J3" s="42">
        <f t="shared" ref="J3:J22" si="1">IF($H3/12&lt;=1500,0,IF($H3/12&lt;=4500,105,IF($H3/12&lt;=9000,555,IF($H3/12&lt;=35000,1005,IF($H3/12&lt;=55000,2755,IF($H3/12&lt;=80000,5505,13505))))))</f>
        <v>0</v>
      </c>
      <c r="K3" s="42">
        <f t="shared" ref="K3:K22" si="2">IF(H3=0,,ROUND(H3*I3-J3,2))</f>
        <v>0</v>
      </c>
      <c r="L3" s="42">
        <f t="shared" ref="L3:L22" si="3">G3-K3</f>
        <v>0</v>
      </c>
    </row>
    <row r="4" ht="18" customHeight="1" spans="1:12">
      <c r="A4" s="38">
        <v>2</v>
      </c>
      <c r="B4" s="39"/>
      <c r="C4" s="39"/>
      <c r="D4" s="39"/>
      <c r="E4" s="39"/>
      <c r="F4" s="40">
        <f t="shared" ref="F4:F22" si="4">C4-D4-E4</f>
        <v>0</v>
      </c>
      <c r="G4" s="41"/>
      <c r="H4" s="42">
        <f t="shared" ref="H4:H22" si="5">IF(OR(F4="",G4=""),,IF(F4&gt;=3500,G4,IF(F4+G4&lt;=3500,,F4+G4-3500)))</f>
        <v>0</v>
      </c>
      <c r="I4" s="48" t="str">
        <f t="shared" si="0"/>
        <v/>
      </c>
      <c r="J4" s="42">
        <f t="shared" si="1"/>
        <v>0</v>
      </c>
      <c r="K4" s="42">
        <f t="shared" si="2"/>
        <v>0</v>
      </c>
      <c r="L4" s="42">
        <f t="shared" si="3"/>
        <v>0</v>
      </c>
    </row>
    <row r="5" ht="18" customHeight="1" spans="1:12">
      <c r="A5" s="38">
        <v>3</v>
      </c>
      <c r="B5" s="39"/>
      <c r="C5" s="39"/>
      <c r="D5" s="39"/>
      <c r="E5" s="39"/>
      <c r="F5" s="40">
        <f t="shared" si="4"/>
        <v>0</v>
      </c>
      <c r="G5" s="41"/>
      <c r="H5" s="42">
        <f t="shared" si="5"/>
        <v>0</v>
      </c>
      <c r="I5" s="48" t="str">
        <f t="shared" si="0"/>
        <v/>
      </c>
      <c r="J5" s="42">
        <f t="shared" si="1"/>
        <v>0</v>
      </c>
      <c r="K5" s="42">
        <f t="shared" si="2"/>
        <v>0</v>
      </c>
      <c r="L5" s="42">
        <f t="shared" si="3"/>
        <v>0</v>
      </c>
    </row>
    <row r="6" ht="18" customHeight="1" spans="1:12">
      <c r="A6" s="38">
        <v>4</v>
      </c>
      <c r="B6" s="39"/>
      <c r="C6" s="39"/>
      <c r="D6" s="39"/>
      <c r="E6" s="39"/>
      <c r="F6" s="40">
        <f t="shared" si="4"/>
        <v>0</v>
      </c>
      <c r="G6" s="41"/>
      <c r="H6" s="42">
        <f t="shared" si="5"/>
        <v>0</v>
      </c>
      <c r="I6" s="48" t="str">
        <f t="shared" si="0"/>
        <v/>
      </c>
      <c r="J6" s="42">
        <f t="shared" si="1"/>
        <v>0</v>
      </c>
      <c r="K6" s="42">
        <f t="shared" si="2"/>
        <v>0</v>
      </c>
      <c r="L6" s="42">
        <f t="shared" si="3"/>
        <v>0</v>
      </c>
    </row>
    <row r="7" ht="18" customHeight="1" spans="1:12">
      <c r="A7" s="38">
        <v>5</v>
      </c>
      <c r="B7" s="39"/>
      <c r="C7" s="39"/>
      <c r="D7" s="39"/>
      <c r="E7" s="39"/>
      <c r="F7" s="40">
        <f t="shared" si="4"/>
        <v>0</v>
      </c>
      <c r="G7" s="41"/>
      <c r="H7" s="42">
        <f t="shared" si="5"/>
        <v>0</v>
      </c>
      <c r="I7" s="48" t="str">
        <f t="shared" si="0"/>
        <v/>
      </c>
      <c r="J7" s="42">
        <f t="shared" si="1"/>
        <v>0</v>
      </c>
      <c r="K7" s="42">
        <f t="shared" si="2"/>
        <v>0</v>
      </c>
      <c r="L7" s="42">
        <f t="shared" si="3"/>
        <v>0</v>
      </c>
    </row>
    <row r="8" ht="18" customHeight="1" spans="1:12">
      <c r="A8" s="38">
        <v>6</v>
      </c>
      <c r="B8" s="39"/>
      <c r="C8" s="39"/>
      <c r="D8" s="39"/>
      <c r="E8" s="39"/>
      <c r="F8" s="40">
        <f t="shared" si="4"/>
        <v>0</v>
      </c>
      <c r="G8" s="41"/>
      <c r="H8" s="42">
        <f t="shared" si="5"/>
        <v>0</v>
      </c>
      <c r="I8" s="48" t="str">
        <f t="shared" si="0"/>
        <v/>
      </c>
      <c r="J8" s="42">
        <f t="shared" si="1"/>
        <v>0</v>
      </c>
      <c r="K8" s="42">
        <f t="shared" si="2"/>
        <v>0</v>
      </c>
      <c r="L8" s="42">
        <f t="shared" si="3"/>
        <v>0</v>
      </c>
    </row>
    <row r="9" ht="18" customHeight="1" spans="1:12">
      <c r="A9" s="38">
        <v>7</v>
      </c>
      <c r="B9" s="39"/>
      <c r="C9" s="39"/>
      <c r="D9" s="39"/>
      <c r="E9" s="39"/>
      <c r="F9" s="40">
        <f t="shared" si="4"/>
        <v>0</v>
      </c>
      <c r="G9" s="41"/>
      <c r="H9" s="42">
        <f t="shared" si="5"/>
        <v>0</v>
      </c>
      <c r="I9" s="48" t="str">
        <f t="shared" si="0"/>
        <v/>
      </c>
      <c r="J9" s="42">
        <f t="shared" si="1"/>
        <v>0</v>
      </c>
      <c r="K9" s="42">
        <f t="shared" si="2"/>
        <v>0</v>
      </c>
      <c r="L9" s="42">
        <f t="shared" si="3"/>
        <v>0</v>
      </c>
    </row>
    <row r="10" ht="18" customHeight="1" spans="1:12">
      <c r="A10" s="38">
        <v>8</v>
      </c>
      <c r="B10" s="39"/>
      <c r="C10" s="39"/>
      <c r="D10" s="39"/>
      <c r="E10" s="39"/>
      <c r="F10" s="40">
        <f t="shared" si="4"/>
        <v>0</v>
      </c>
      <c r="G10" s="41"/>
      <c r="H10" s="42">
        <f t="shared" si="5"/>
        <v>0</v>
      </c>
      <c r="I10" s="48" t="str">
        <f t="shared" si="0"/>
        <v/>
      </c>
      <c r="J10" s="42">
        <f t="shared" si="1"/>
        <v>0</v>
      </c>
      <c r="K10" s="42">
        <f t="shared" si="2"/>
        <v>0</v>
      </c>
      <c r="L10" s="42">
        <f t="shared" si="3"/>
        <v>0</v>
      </c>
    </row>
    <row r="11" ht="18" customHeight="1" spans="1:12">
      <c r="A11" s="38">
        <v>9</v>
      </c>
      <c r="B11" s="39"/>
      <c r="C11" s="39"/>
      <c r="D11" s="39"/>
      <c r="E11" s="39"/>
      <c r="F11" s="40">
        <f t="shared" si="4"/>
        <v>0</v>
      </c>
      <c r="G11" s="41"/>
      <c r="H11" s="42">
        <f t="shared" si="5"/>
        <v>0</v>
      </c>
      <c r="I11" s="48" t="str">
        <f t="shared" si="0"/>
        <v/>
      </c>
      <c r="J11" s="42">
        <f t="shared" si="1"/>
        <v>0</v>
      </c>
      <c r="K11" s="42">
        <f t="shared" si="2"/>
        <v>0</v>
      </c>
      <c r="L11" s="42">
        <f t="shared" si="3"/>
        <v>0</v>
      </c>
    </row>
    <row r="12" ht="18" customHeight="1" spans="1:12">
      <c r="A12" s="38">
        <v>10</v>
      </c>
      <c r="B12" s="39"/>
      <c r="C12" s="39"/>
      <c r="D12" s="39"/>
      <c r="E12" s="39"/>
      <c r="F12" s="40">
        <f t="shared" si="4"/>
        <v>0</v>
      </c>
      <c r="G12" s="41"/>
      <c r="H12" s="42">
        <f t="shared" si="5"/>
        <v>0</v>
      </c>
      <c r="I12" s="48" t="str">
        <f t="shared" si="0"/>
        <v/>
      </c>
      <c r="J12" s="42">
        <f t="shared" si="1"/>
        <v>0</v>
      </c>
      <c r="K12" s="42">
        <f t="shared" si="2"/>
        <v>0</v>
      </c>
      <c r="L12" s="42">
        <f t="shared" si="3"/>
        <v>0</v>
      </c>
    </row>
    <row r="13" ht="18" customHeight="1" spans="1:12">
      <c r="A13" s="38">
        <v>11</v>
      </c>
      <c r="B13" s="39"/>
      <c r="C13" s="39"/>
      <c r="D13" s="39"/>
      <c r="E13" s="39"/>
      <c r="F13" s="40">
        <f t="shared" si="4"/>
        <v>0</v>
      </c>
      <c r="G13" s="41"/>
      <c r="H13" s="42">
        <f t="shared" si="5"/>
        <v>0</v>
      </c>
      <c r="I13" s="48" t="str">
        <f t="shared" si="0"/>
        <v/>
      </c>
      <c r="J13" s="42">
        <f t="shared" si="1"/>
        <v>0</v>
      </c>
      <c r="K13" s="42">
        <f t="shared" si="2"/>
        <v>0</v>
      </c>
      <c r="L13" s="42">
        <f t="shared" si="3"/>
        <v>0</v>
      </c>
    </row>
    <row r="14" ht="18" customHeight="1" spans="1:12">
      <c r="A14" s="38">
        <v>12</v>
      </c>
      <c r="B14" s="39"/>
      <c r="C14" s="39"/>
      <c r="D14" s="39"/>
      <c r="E14" s="39"/>
      <c r="F14" s="40">
        <f t="shared" si="4"/>
        <v>0</v>
      </c>
      <c r="G14" s="41"/>
      <c r="H14" s="42">
        <f t="shared" si="5"/>
        <v>0</v>
      </c>
      <c r="I14" s="48" t="str">
        <f t="shared" si="0"/>
        <v/>
      </c>
      <c r="J14" s="42">
        <f t="shared" si="1"/>
        <v>0</v>
      </c>
      <c r="K14" s="42">
        <f t="shared" si="2"/>
        <v>0</v>
      </c>
      <c r="L14" s="42">
        <f t="shared" si="3"/>
        <v>0</v>
      </c>
    </row>
    <row r="15" ht="18" customHeight="1" spans="1:12">
      <c r="A15" s="38">
        <v>13</v>
      </c>
      <c r="B15" s="39"/>
      <c r="C15" s="39"/>
      <c r="D15" s="39"/>
      <c r="E15" s="39"/>
      <c r="F15" s="40">
        <f t="shared" si="4"/>
        <v>0</v>
      </c>
      <c r="G15" s="41"/>
      <c r="H15" s="42">
        <f t="shared" si="5"/>
        <v>0</v>
      </c>
      <c r="I15" s="48" t="str">
        <f t="shared" si="0"/>
        <v/>
      </c>
      <c r="J15" s="42">
        <f t="shared" si="1"/>
        <v>0</v>
      </c>
      <c r="K15" s="42">
        <f>IF(H15=0,,(H15*I15-J15))</f>
        <v>0</v>
      </c>
      <c r="L15" s="42">
        <f t="shared" si="3"/>
        <v>0</v>
      </c>
    </row>
    <row r="16" ht="18" customHeight="1" spans="1:12">
      <c r="A16" s="38">
        <v>14</v>
      </c>
      <c r="B16" s="39"/>
      <c r="C16" s="39"/>
      <c r="D16" s="39"/>
      <c r="E16" s="39"/>
      <c r="F16" s="40">
        <f t="shared" si="4"/>
        <v>0</v>
      </c>
      <c r="G16" s="41"/>
      <c r="H16" s="42">
        <f t="shared" si="5"/>
        <v>0</v>
      </c>
      <c r="I16" s="48" t="str">
        <f t="shared" si="0"/>
        <v/>
      </c>
      <c r="J16" s="42">
        <f t="shared" si="1"/>
        <v>0</v>
      </c>
      <c r="K16" s="42">
        <f t="shared" si="2"/>
        <v>0</v>
      </c>
      <c r="L16" s="42">
        <f t="shared" si="3"/>
        <v>0</v>
      </c>
    </row>
    <row r="17" ht="18" customHeight="1" spans="1:12">
      <c r="A17" s="38">
        <v>15</v>
      </c>
      <c r="B17" s="39"/>
      <c r="C17" s="39"/>
      <c r="D17" s="39"/>
      <c r="E17" s="39"/>
      <c r="F17" s="40">
        <f t="shared" si="4"/>
        <v>0</v>
      </c>
      <c r="G17" s="41"/>
      <c r="H17" s="42">
        <f t="shared" si="5"/>
        <v>0</v>
      </c>
      <c r="I17" s="48" t="str">
        <f t="shared" si="0"/>
        <v/>
      </c>
      <c r="J17" s="42">
        <f t="shared" si="1"/>
        <v>0</v>
      </c>
      <c r="K17" s="42">
        <f t="shared" si="2"/>
        <v>0</v>
      </c>
      <c r="L17" s="42">
        <f t="shared" si="3"/>
        <v>0</v>
      </c>
    </row>
    <row r="18" ht="18" customHeight="1" spans="1:12">
      <c r="A18" s="38">
        <v>16</v>
      </c>
      <c r="B18" s="39"/>
      <c r="C18" s="39"/>
      <c r="D18" s="39"/>
      <c r="E18" s="39"/>
      <c r="F18" s="40">
        <f t="shared" si="4"/>
        <v>0</v>
      </c>
      <c r="G18" s="41"/>
      <c r="H18" s="42">
        <f t="shared" si="5"/>
        <v>0</v>
      </c>
      <c r="I18" s="48" t="str">
        <f t="shared" si="0"/>
        <v/>
      </c>
      <c r="J18" s="42">
        <f t="shared" si="1"/>
        <v>0</v>
      </c>
      <c r="K18" s="42">
        <f t="shared" si="2"/>
        <v>0</v>
      </c>
      <c r="L18" s="42">
        <f t="shared" si="3"/>
        <v>0</v>
      </c>
    </row>
    <row r="19" ht="18" customHeight="1" spans="1:12">
      <c r="A19" s="38">
        <v>17</v>
      </c>
      <c r="B19" s="39"/>
      <c r="C19" s="39"/>
      <c r="D19" s="39"/>
      <c r="E19" s="39"/>
      <c r="F19" s="40">
        <f t="shared" si="4"/>
        <v>0</v>
      </c>
      <c r="G19" s="41"/>
      <c r="H19" s="42">
        <f t="shared" si="5"/>
        <v>0</v>
      </c>
      <c r="I19" s="48" t="str">
        <f t="shared" si="0"/>
        <v/>
      </c>
      <c r="J19" s="42">
        <f t="shared" si="1"/>
        <v>0</v>
      </c>
      <c r="K19" s="42">
        <f t="shared" si="2"/>
        <v>0</v>
      </c>
      <c r="L19" s="42">
        <f t="shared" si="3"/>
        <v>0</v>
      </c>
    </row>
    <row r="20" ht="18" customHeight="1" spans="1:12">
      <c r="A20" s="38">
        <v>18</v>
      </c>
      <c r="B20" s="39"/>
      <c r="C20" s="39"/>
      <c r="D20" s="39"/>
      <c r="E20" s="39"/>
      <c r="F20" s="40">
        <f t="shared" si="4"/>
        <v>0</v>
      </c>
      <c r="G20" s="41"/>
      <c r="H20" s="42">
        <f t="shared" si="5"/>
        <v>0</v>
      </c>
      <c r="I20" s="48" t="str">
        <f t="shared" si="0"/>
        <v/>
      </c>
      <c r="J20" s="42">
        <f t="shared" si="1"/>
        <v>0</v>
      </c>
      <c r="K20" s="42">
        <f t="shared" si="2"/>
        <v>0</v>
      </c>
      <c r="L20" s="42">
        <f t="shared" si="3"/>
        <v>0</v>
      </c>
    </row>
    <row r="21" ht="18" customHeight="1" spans="1:12">
      <c r="A21" s="38">
        <v>19</v>
      </c>
      <c r="B21" s="39"/>
      <c r="C21" s="39"/>
      <c r="D21" s="39"/>
      <c r="E21" s="39"/>
      <c r="F21" s="40">
        <f t="shared" si="4"/>
        <v>0</v>
      </c>
      <c r="G21" s="41"/>
      <c r="H21" s="42">
        <f t="shared" si="5"/>
        <v>0</v>
      </c>
      <c r="I21" s="48" t="str">
        <f t="shared" si="0"/>
        <v/>
      </c>
      <c r="J21" s="42">
        <f t="shared" si="1"/>
        <v>0</v>
      </c>
      <c r="K21" s="42">
        <f t="shared" si="2"/>
        <v>0</v>
      </c>
      <c r="L21" s="42">
        <f t="shared" si="3"/>
        <v>0</v>
      </c>
    </row>
    <row r="22" ht="18" customHeight="1" spans="1:12">
      <c r="A22" s="38">
        <v>20</v>
      </c>
      <c r="B22" s="39"/>
      <c r="C22" s="39"/>
      <c r="D22" s="39"/>
      <c r="E22" s="39"/>
      <c r="F22" s="40">
        <f t="shared" si="4"/>
        <v>0</v>
      </c>
      <c r="G22" s="41"/>
      <c r="H22" s="42">
        <f t="shared" si="5"/>
        <v>0</v>
      </c>
      <c r="I22" s="48" t="str">
        <f t="shared" si="0"/>
        <v/>
      </c>
      <c r="J22" s="42">
        <f t="shared" si="1"/>
        <v>0</v>
      </c>
      <c r="K22" s="42">
        <f t="shared" si="2"/>
        <v>0</v>
      </c>
      <c r="L22" s="42">
        <f t="shared" si="3"/>
        <v>0</v>
      </c>
    </row>
    <row r="23" ht="27.75" customHeight="1" spans="1:12">
      <c r="A23" s="43" t="s">
        <v>36</v>
      </c>
      <c r="B23" s="43"/>
      <c r="C23" s="44">
        <f t="shared" ref="C23:H23" si="6">SUM(C3:C22)</f>
        <v>0</v>
      </c>
      <c r="D23" s="44">
        <f t="shared" si="6"/>
        <v>0</v>
      </c>
      <c r="E23" s="44">
        <f t="shared" si="6"/>
        <v>0</v>
      </c>
      <c r="F23" s="44">
        <f t="shared" si="6"/>
        <v>0</v>
      </c>
      <c r="G23" s="44">
        <f t="shared" si="6"/>
        <v>0</v>
      </c>
      <c r="H23" s="44">
        <f t="shared" si="6"/>
        <v>0</v>
      </c>
      <c r="I23" s="44"/>
      <c r="J23" s="44"/>
      <c r="K23" s="44">
        <f>SUM(K3:K22)</f>
        <v>0</v>
      </c>
      <c r="L23" s="44">
        <f>SUM(L3:L22)</f>
        <v>0</v>
      </c>
    </row>
    <row r="24" ht="12.75" customHeight="1" spans="1:5">
      <c r="A24" s="45"/>
      <c r="B24" s="45"/>
      <c r="C24" s="45"/>
      <c r="D24" s="45"/>
      <c r="E24" s="45"/>
    </row>
    <row r="25" ht="15.75" customHeight="1" spans="2:10">
      <c r="B25" s="45" t="s">
        <v>47</v>
      </c>
      <c r="C25" s="46" t="s">
        <v>48</v>
      </c>
      <c r="D25" s="46"/>
      <c r="E25" s="46"/>
      <c r="F25" s="46"/>
      <c r="G25" s="46"/>
      <c r="H25" s="45"/>
      <c r="I25" s="45"/>
      <c r="J25" s="45"/>
    </row>
    <row r="26" ht="15.75" customHeight="1" spans="2:10">
      <c r="B26" s="45"/>
      <c r="C26" s="46" t="s">
        <v>49</v>
      </c>
      <c r="D26" s="46"/>
      <c r="E26" s="46"/>
      <c r="F26" s="46"/>
      <c r="G26" s="46"/>
      <c r="H26" s="46"/>
      <c r="I26" s="46"/>
      <c r="J26" s="46"/>
    </row>
    <row r="27" ht="15.75" customHeight="1" spans="2:8">
      <c r="B27" s="45"/>
      <c r="C27" s="46" t="s">
        <v>50</v>
      </c>
      <c r="D27" s="46"/>
      <c r="E27" s="46"/>
      <c r="F27" s="46"/>
      <c r="G27" s="46"/>
      <c r="H27" s="46"/>
    </row>
    <row r="28" ht="14.25" customHeight="1"/>
    <row r="29" ht="14.25" customHeight="1"/>
    <row r="30" ht="15" customHeight="1"/>
  </sheetData>
  <sheetProtection password="CF7A" sheet="1" objects="1" scenarios="1"/>
  <mergeCells count="4">
    <mergeCell ref="A1:L1"/>
    <mergeCell ref="C25:G25"/>
    <mergeCell ref="C26:J26"/>
    <mergeCell ref="C27:H27"/>
  </mergeCells>
  <pageMargins left="0.91" right="0.708661417322835" top="0.34" bottom="0.33" header="0.31496062992126" footer="0.31496062992126"/>
  <pageSetup paperSize="9" orientation="landscape" horizontalDpi="200" verticalDpi="3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1"/>
  <sheetViews>
    <sheetView tabSelected="1" topLeftCell="B1" workbookViewId="0">
      <selection activeCell="B11" sqref="B11"/>
    </sheetView>
  </sheetViews>
  <sheetFormatPr defaultColWidth="9" defaultRowHeight="17.25" customHeight="1" outlineLevelCol="2"/>
  <cols>
    <col min="1" max="1" width="1.375" style="25" customWidth="1"/>
    <col min="2" max="2" width="225.25" style="25" customWidth="1"/>
    <col min="3" max="16384" width="9" style="25"/>
  </cols>
  <sheetData>
    <row r="1" ht="23.25" customHeight="1" spans="2:3">
      <c r="B1" s="26" t="s">
        <v>51</v>
      </c>
      <c r="C1" s="27"/>
    </row>
    <row r="2" ht="21.75" customHeight="1" spans="2:3">
      <c r="B2" s="28" t="s">
        <v>52</v>
      </c>
      <c r="C2" s="27"/>
    </row>
    <row r="3" ht="21.75" customHeight="1" spans="2:3">
      <c r="B3" s="28" t="s">
        <v>53</v>
      </c>
      <c r="C3" s="27"/>
    </row>
    <row r="4" ht="21.75" customHeight="1" spans="2:3">
      <c r="B4" s="29" t="s">
        <v>54</v>
      </c>
      <c r="C4" s="27"/>
    </row>
    <row r="5" ht="21.75" customHeight="1" spans="2:3">
      <c r="B5" s="29" t="s">
        <v>55</v>
      </c>
      <c r="C5" s="27"/>
    </row>
    <row r="6" ht="21.75" customHeight="1" spans="2:3">
      <c r="B6" s="30" t="s">
        <v>56</v>
      </c>
      <c r="C6" s="27"/>
    </row>
    <row r="7" ht="21.75" customHeight="1" spans="2:3">
      <c r="B7" s="30" t="s">
        <v>57</v>
      </c>
      <c r="C7" s="27"/>
    </row>
    <row r="8" ht="21.75" customHeight="1" spans="2:3">
      <c r="B8" s="29" t="s">
        <v>58</v>
      </c>
      <c r="C8" s="27"/>
    </row>
    <row r="9" ht="21.75" customHeight="1" spans="2:3">
      <c r="B9" s="30" t="s">
        <v>59</v>
      </c>
      <c r="C9" s="27"/>
    </row>
    <row r="10" ht="21.75" customHeight="1" spans="2:3">
      <c r="B10" s="29" t="s">
        <v>60</v>
      </c>
      <c r="C10" s="27"/>
    </row>
    <row r="11" ht="21.75" customHeight="1" spans="2:3">
      <c r="B11" s="30" t="s">
        <v>61</v>
      </c>
      <c r="C11" s="27"/>
    </row>
    <row r="12" ht="21.75" customHeight="1" spans="2:3">
      <c r="B12" s="29" t="s">
        <v>62</v>
      </c>
      <c r="C12" s="27"/>
    </row>
    <row r="13" ht="21.75" customHeight="1" spans="2:3">
      <c r="B13" s="30" t="s">
        <v>63</v>
      </c>
      <c r="C13" s="27"/>
    </row>
    <row r="14" ht="21.75" customHeight="1" spans="2:3">
      <c r="B14" s="30" t="s">
        <v>64</v>
      </c>
      <c r="C14" s="27"/>
    </row>
    <row r="15" ht="21.75" customHeight="1" spans="2:3">
      <c r="B15" s="30" t="s">
        <v>65</v>
      </c>
      <c r="C15" s="27"/>
    </row>
    <row r="16" ht="21.75" customHeight="1" spans="2:3">
      <c r="B16" s="30" t="s">
        <v>66</v>
      </c>
      <c r="C16" s="27"/>
    </row>
    <row r="17" ht="21.75" customHeight="1" spans="2:3">
      <c r="B17" s="30" t="s">
        <v>67</v>
      </c>
      <c r="C17" s="27"/>
    </row>
    <row r="18" ht="21.75" customHeight="1" spans="2:3">
      <c r="B18" s="30" t="s">
        <v>68</v>
      </c>
      <c r="C18" s="27"/>
    </row>
    <row r="19" ht="21.75" customHeight="1" spans="2:3">
      <c r="B19" s="30" t="s">
        <v>69</v>
      </c>
      <c r="C19" s="27"/>
    </row>
    <row r="20" ht="21.75" customHeight="1" spans="2:3">
      <c r="B20" s="31" t="s">
        <v>70</v>
      </c>
      <c r="C20" s="27"/>
    </row>
    <row r="21" customHeight="1" spans="2:3">
      <c r="B21" s="27"/>
      <c r="C21" s="27"/>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32" sqref="A1:J32"/>
    </sheetView>
  </sheetViews>
  <sheetFormatPr defaultColWidth="9" defaultRowHeight="13.5"/>
  <cols>
    <col min="2" max="3" width="17.25" customWidth="1"/>
    <col min="4" max="4" width="10" customWidth="1"/>
    <col min="8" max="8" width="43.25" customWidth="1"/>
  </cols>
  <sheetData>
    <row r="1" spans="1:10">
      <c r="A1" s="1" t="s">
        <v>71</v>
      </c>
      <c r="B1" s="2"/>
      <c r="C1" s="2"/>
      <c r="D1" s="2"/>
      <c r="E1" s="2"/>
      <c r="F1" s="2"/>
      <c r="G1" s="2"/>
      <c r="H1" s="3"/>
      <c r="I1" s="20"/>
      <c r="J1" s="20"/>
    </row>
    <row r="2" ht="19.5" customHeight="1" spans="1:10">
      <c r="A2" s="4" t="s">
        <v>72</v>
      </c>
      <c r="B2" s="5"/>
      <c r="C2" s="5"/>
      <c r="D2" s="5"/>
      <c r="E2" s="5"/>
      <c r="F2" s="5"/>
      <c r="G2" s="5"/>
      <c r="H2" s="6"/>
      <c r="I2" s="20"/>
      <c r="J2" s="20"/>
    </row>
    <row r="3" ht="24" customHeight="1" spans="1:10">
      <c r="A3" s="4" t="s">
        <v>73</v>
      </c>
      <c r="B3" s="5"/>
      <c r="C3" s="5"/>
      <c r="D3" s="5"/>
      <c r="E3" s="5"/>
      <c r="F3" s="5"/>
      <c r="G3" s="5"/>
      <c r="H3" s="6"/>
      <c r="I3" s="20"/>
      <c r="J3" s="20"/>
    </row>
    <row r="4" spans="1:10">
      <c r="A4" s="7" t="s">
        <v>74</v>
      </c>
      <c r="B4" s="8"/>
      <c r="C4" s="8"/>
      <c r="D4" s="8"/>
      <c r="E4" s="8"/>
      <c r="F4" s="8"/>
      <c r="G4" s="8"/>
      <c r="H4" s="9"/>
      <c r="I4" s="20"/>
      <c r="J4" s="20"/>
    </row>
    <row r="5" ht="24" spans="1:10">
      <c r="A5" s="10" t="s">
        <v>75</v>
      </c>
      <c r="B5" s="10" t="s">
        <v>76</v>
      </c>
      <c r="C5" s="10"/>
      <c r="D5" s="10" t="s">
        <v>77</v>
      </c>
      <c r="E5" s="10"/>
      <c r="F5" s="10" t="s">
        <v>78</v>
      </c>
      <c r="G5" s="11" t="s">
        <v>44</v>
      </c>
      <c r="H5" s="12"/>
      <c r="I5" s="20"/>
      <c r="J5" s="20"/>
    </row>
    <row r="6" spans="1:10">
      <c r="A6" s="13">
        <v>1</v>
      </c>
      <c r="B6" s="14" t="s">
        <v>79</v>
      </c>
      <c r="C6" s="15"/>
      <c r="D6" s="14" t="s">
        <v>80</v>
      </c>
      <c r="E6" s="15"/>
      <c r="F6" s="13">
        <v>3</v>
      </c>
      <c r="G6" s="16">
        <v>0</v>
      </c>
      <c r="H6" s="12"/>
      <c r="I6" s="20"/>
      <c r="J6" s="20"/>
    </row>
    <row r="7" spans="1:10">
      <c r="A7" s="13">
        <v>2</v>
      </c>
      <c r="B7" s="14" t="s">
        <v>81</v>
      </c>
      <c r="C7" s="15"/>
      <c r="D7" s="14" t="s">
        <v>82</v>
      </c>
      <c r="E7" s="15"/>
      <c r="F7" s="13">
        <v>10</v>
      </c>
      <c r="G7" s="16">
        <v>105</v>
      </c>
      <c r="H7" s="12"/>
      <c r="I7" s="20"/>
      <c r="J7" s="20"/>
    </row>
    <row r="8" spans="1:10">
      <c r="A8" s="13">
        <v>3</v>
      </c>
      <c r="B8" s="14" t="s">
        <v>83</v>
      </c>
      <c r="C8" s="15"/>
      <c r="D8" s="14" t="s">
        <v>84</v>
      </c>
      <c r="E8" s="15"/>
      <c r="F8" s="13">
        <v>20</v>
      </c>
      <c r="G8" s="16">
        <v>555</v>
      </c>
      <c r="H8" s="12"/>
      <c r="I8" s="20"/>
      <c r="J8" s="20"/>
    </row>
    <row r="9" spans="1:10">
      <c r="A9" s="13">
        <v>4</v>
      </c>
      <c r="B9" s="14" t="s">
        <v>85</v>
      </c>
      <c r="C9" s="15"/>
      <c r="D9" s="14" t="s">
        <v>86</v>
      </c>
      <c r="E9" s="15"/>
      <c r="F9" s="13">
        <v>25</v>
      </c>
      <c r="G9" s="16">
        <v>1005</v>
      </c>
      <c r="H9" s="12"/>
      <c r="I9" s="20"/>
      <c r="J9" s="20"/>
    </row>
    <row r="10" spans="1:10">
      <c r="A10" s="13">
        <v>5</v>
      </c>
      <c r="B10" s="14" t="s">
        <v>87</v>
      </c>
      <c r="C10" s="15"/>
      <c r="D10" s="14" t="s">
        <v>88</v>
      </c>
      <c r="E10" s="15"/>
      <c r="F10" s="13">
        <v>30</v>
      </c>
      <c r="G10" s="16">
        <v>2755</v>
      </c>
      <c r="H10" s="12"/>
      <c r="I10" s="20"/>
      <c r="J10" s="20"/>
    </row>
    <row r="11" spans="1:10">
      <c r="A11" s="13">
        <v>6</v>
      </c>
      <c r="B11" s="14" t="s">
        <v>89</v>
      </c>
      <c r="C11" s="15"/>
      <c r="D11" s="14" t="s">
        <v>90</v>
      </c>
      <c r="E11" s="15"/>
      <c r="F11" s="13">
        <v>35</v>
      </c>
      <c r="G11" s="16">
        <v>5505</v>
      </c>
      <c r="H11" s="12"/>
      <c r="I11" s="20"/>
      <c r="J11" s="20"/>
    </row>
    <row r="12" spans="1:10">
      <c r="A12" s="13">
        <v>7</v>
      </c>
      <c r="B12" s="14" t="s">
        <v>91</v>
      </c>
      <c r="C12" s="15"/>
      <c r="D12" s="14" t="s">
        <v>92</v>
      </c>
      <c r="E12" s="15"/>
      <c r="F12" s="13">
        <v>45</v>
      </c>
      <c r="G12" s="16">
        <v>13505</v>
      </c>
      <c r="H12" s="12"/>
      <c r="I12" s="20"/>
      <c r="J12" s="20"/>
    </row>
    <row r="13" ht="21.75" customHeight="1" spans="1:10">
      <c r="A13" s="4" t="s">
        <v>93</v>
      </c>
      <c r="B13" s="5"/>
      <c r="C13" s="5"/>
      <c r="D13" s="5"/>
      <c r="E13" s="5"/>
      <c r="F13" s="5"/>
      <c r="G13" s="5"/>
      <c r="H13" s="6"/>
      <c r="I13" s="20"/>
      <c r="J13" s="20"/>
    </row>
    <row r="14" ht="26.25" customHeight="1" spans="1:10">
      <c r="A14" s="4" t="s">
        <v>94</v>
      </c>
      <c r="B14" s="5"/>
      <c r="C14" s="5"/>
      <c r="D14" s="5"/>
      <c r="E14" s="5"/>
      <c r="F14" s="5"/>
      <c r="G14" s="5"/>
      <c r="H14" s="6"/>
      <c r="I14" s="20"/>
      <c r="J14" s="20"/>
    </row>
    <row r="15" ht="44.25" customHeight="1" spans="1:10">
      <c r="A15" s="17" t="s">
        <v>95</v>
      </c>
      <c r="B15" s="18"/>
      <c r="C15" s="18"/>
      <c r="D15" s="18"/>
      <c r="E15" s="18"/>
      <c r="F15" s="18"/>
      <c r="G15" s="18"/>
      <c r="H15" s="19"/>
      <c r="I15" s="20"/>
      <c r="J15" s="20"/>
    </row>
    <row r="16" spans="1:10">
      <c r="A16" s="20"/>
      <c r="B16" s="20"/>
      <c r="C16" s="20"/>
      <c r="D16" s="20"/>
      <c r="E16" s="20"/>
      <c r="F16" s="20"/>
      <c r="G16" s="20"/>
      <c r="H16" s="20"/>
      <c r="I16" s="20"/>
      <c r="J16" s="20"/>
    </row>
    <row r="17" ht="24" hidden="1" customHeight="1" spans="1:10">
      <c r="A17" s="21" t="s">
        <v>96</v>
      </c>
      <c r="B17" s="21"/>
      <c r="C17" s="21"/>
      <c r="D17" s="21"/>
      <c r="E17" s="21"/>
      <c r="F17" s="21"/>
      <c r="G17" s="21"/>
      <c r="H17" s="20"/>
      <c r="I17" s="20"/>
      <c r="J17" s="20"/>
    </row>
    <row r="18" hidden="1" spans="1:10">
      <c r="A18" s="22" t="s">
        <v>2</v>
      </c>
      <c r="B18" s="22" t="s">
        <v>12</v>
      </c>
      <c r="C18" s="22" t="s">
        <v>97</v>
      </c>
      <c r="D18" s="22" t="s">
        <v>98</v>
      </c>
      <c r="E18" s="22" t="s">
        <v>99</v>
      </c>
      <c r="F18" s="22" t="s">
        <v>100</v>
      </c>
      <c r="G18" s="22" t="s">
        <v>14</v>
      </c>
      <c r="H18" s="20"/>
      <c r="I18" s="20"/>
      <c r="J18" s="20"/>
    </row>
    <row r="19" ht="16.5" hidden="1" customHeight="1" spans="1:10">
      <c r="A19" s="23"/>
      <c r="B19" s="23">
        <v>4000</v>
      </c>
      <c r="C19" s="23">
        <v>220</v>
      </c>
      <c r="D19" s="23">
        <v>200</v>
      </c>
      <c r="E19" s="24">
        <f>B19-C19-D19</f>
        <v>3580</v>
      </c>
      <c r="F19" s="24">
        <f>MAX((E19-3500)*{0.03,0.1,0.2,0.25,0.3,0.35,0.45}-{0,105,555,1005,2755,5505,13505},0)</f>
        <v>2.4</v>
      </c>
      <c r="G19" s="24">
        <f t="shared" ref="G19:G26" si="0">E19-F19</f>
        <v>3577.6</v>
      </c>
      <c r="H19" s="20"/>
      <c r="I19" s="20"/>
      <c r="J19" s="20"/>
    </row>
    <row r="20" ht="16.5" hidden="1" customHeight="1" spans="1:10">
      <c r="A20" s="23"/>
      <c r="B20" s="23">
        <v>5000</v>
      </c>
      <c r="C20" s="23">
        <v>220</v>
      </c>
      <c r="D20" s="23">
        <v>200</v>
      </c>
      <c r="E20" s="24">
        <f t="shared" ref="E20:E26" si="1">B20-C20-D20</f>
        <v>4580</v>
      </c>
      <c r="F20" s="24">
        <f>MAX((E20-3500)*{0.03,0.1,0.2,0.25,0.3,0.35,0.45}-{0,105,555,1005,2755,5505,13505},0)</f>
        <v>32.4</v>
      </c>
      <c r="G20" s="24">
        <f t="shared" si="0"/>
        <v>4547.6</v>
      </c>
      <c r="H20" s="20"/>
      <c r="I20" s="20"/>
      <c r="J20" s="20"/>
    </row>
    <row r="21" ht="16.5" hidden="1" customHeight="1" spans="1:10">
      <c r="A21" s="23"/>
      <c r="B21" s="23"/>
      <c r="C21" s="23"/>
      <c r="D21" s="23"/>
      <c r="E21" s="24">
        <f t="shared" si="1"/>
        <v>0</v>
      </c>
      <c r="F21" s="24">
        <f>MAX((E21-3500)*{0.03,0.1,0.2,0.25,0.3,0.35,0.45}-{0,105,555,1005,2755,5505,13505},0)</f>
        <v>0</v>
      </c>
      <c r="G21" s="24">
        <f t="shared" si="0"/>
        <v>0</v>
      </c>
      <c r="H21" s="20"/>
      <c r="I21" s="20"/>
      <c r="J21" s="20"/>
    </row>
    <row r="22" ht="16.5" hidden="1" customHeight="1" spans="1:10">
      <c r="A22" s="23"/>
      <c r="B22" s="23"/>
      <c r="C22" s="23"/>
      <c r="D22" s="23"/>
      <c r="E22" s="24">
        <f t="shared" si="1"/>
        <v>0</v>
      </c>
      <c r="F22" s="24">
        <f>MAX((E22-3500)*{0.03,0.1,0.2,0.25,0.3,0.35,0.45}-{0,105,555,1005,2755,5505,13505},0)</f>
        <v>0</v>
      </c>
      <c r="G22" s="24">
        <f t="shared" si="0"/>
        <v>0</v>
      </c>
      <c r="H22" s="20"/>
      <c r="I22" s="20"/>
      <c r="J22" s="20"/>
    </row>
    <row r="23" ht="16.5" hidden="1" customHeight="1" spans="1:10">
      <c r="A23" s="23"/>
      <c r="B23" s="23"/>
      <c r="C23" s="23"/>
      <c r="D23" s="23"/>
      <c r="E23" s="24">
        <f t="shared" si="1"/>
        <v>0</v>
      </c>
      <c r="F23" s="24">
        <f>MAX((E23-3500)*{0.03,0.1,0.2,0.25,0.3,0.35,0.45}-{0,105,555,1005,2755,5505,13505},0)</f>
        <v>0</v>
      </c>
      <c r="G23" s="24">
        <f t="shared" si="0"/>
        <v>0</v>
      </c>
      <c r="H23" s="20"/>
      <c r="I23" s="20"/>
      <c r="J23" s="20"/>
    </row>
    <row r="24" ht="16.5" hidden="1" customHeight="1" spans="1:10">
      <c r="A24" s="23"/>
      <c r="B24" s="23"/>
      <c r="C24" s="23"/>
      <c r="D24" s="23"/>
      <c r="E24" s="24">
        <f t="shared" si="1"/>
        <v>0</v>
      </c>
      <c r="F24" s="24">
        <f>MAX((E24-3500)*{0.03,0.1,0.2,0.25,0.3,0.35,0.45}-{0,105,555,1005,2755,5505,13505},0)</f>
        <v>0</v>
      </c>
      <c r="G24" s="24">
        <f t="shared" si="0"/>
        <v>0</v>
      </c>
      <c r="H24" s="20"/>
      <c r="I24" s="20"/>
      <c r="J24" s="20"/>
    </row>
    <row r="25" ht="16.5" hidden="1" customHeight="1" spans="1:10">
      <c r="A25" s="23"/>
      <c r="B25" s="23"/>
      <c r="C25" s="23"/>
      <c r="D25" s="23"/>
      <c r="E25" s="24">
        <f t="shared" si="1"/>
        <v>0</v>
      </c>
      <c r="F25" s="24">
        <f>MAX((E25-3500)*{0.03,0.1,0.2,0.25,0.3,0.35,0.45}-{0,105,555,1005,2755,5505,13505},0)</f>
        <v>0</v>
      </c>
      <c r="G25" s="24">
        <f t="shared" si="0"/>
        <v>0</v>
      </c>
      <c r="H25" s="20"/>
      <c r="I25" s="20"/>
      <c r="J25" s="20"/>
    </row>
    <row r="26" ht="16.5" hidden="1" customHeight="1" spans="1:10">
      <c r="A26" s="23"/>
      <c r="B26" s="23"/>
      <c r="C26" s="23"/>
      <c r="D26" s="23"/>
      <c r="E26" s="24">
        <f t="shared" si="1"/>
        <v>0</v>
      </c>
      <c r="F26" s="24">
        <f>MAX((E26-3500)*{0.03,0.1,0.2,0.25,0.3,0.35,0.45}-{0,105,555,1005,2755,5505,13505},0)</f>
        <v>0</v>
      </c>
      <c r="G26" s="24">
        <f t="shared" si="0"/>
        <v>0</v>
      </c>
      <c r="H26" s="20"/>
      <c r="I26" s="20"/>
      <c r="J26" s="20"/>
    </row>
    <row r="27" hidden="1" spans="1:10">
      <c r="A27" s="20"/>
      <c r="B27" s="20"/>
      <c r="C27" s="20"/>
      <c r="D27" s="20"/>
      <c r="E27" s="20"/>
      <c r="F27" s="20"/>
      <c r="G27" s="20"/>
      <c r="H27" s="20"/>
      <c r="I27" s="20"/>
      <c r="J27" s="20"/>
    </row>
    <row r="28" hidden="1" spans="1:10">
      <c r="A28" s="20"/>
      <c r="B28" s="20"/>
      <c r="C28" s="20"/>
      <c r="D28" s="20"/>
      <c r="E28" s="20"/>
      <c r="F28" s="20"/>
      <c r="G28" s="20"/>
      <c r="H28" s="20"/>
      <c r="I28" s="20"/>
      <c r="J28" s="20"/>
    </row>
    <row r="29" hidden="1" spans="1:10">
      <c r="A29" s="20"/>
      <c r="B29" s="20"/>
      <c r="C29" s="20"/>
      <c r="D29" s="20"/>
      <c r="E29" s="20"/>
      <c r="F29" s="20"/>
      <c r="G29" s="20"/>
      <c r="H29" s="20"/>
      <c r="I29" s="20"/>
      <c r="J29" s="20"/>
    </row>
    <row r="30" hidden="1" spans="1:10">
      <c r="A30" s="20"/>
      <c r="B30" s="20"/>
      <c r="C30" s="20"/>
      <c r="D30" s="20"/>
      <c r="E30" s="20"/>
      <c r="F30" s="20"/>
      <c r="G30" s="20"/>
      <c r="H30" s="20"/>
      <c r="I30" s="20"/>
      <c r="J30" s="20"/>
    </row>
    <row r="31" spans="1:10">
      <c r="A31" s="20"/>
      <c r="B31" s="20"/>
      <c r="C31" s="20"/>
      <c r="D31" s="20"/>
      <c r="E31" s="20"/>
      <c r="F31" s="20"/>
      <c r="G31" s="20"/>
      <c r="H31" s="20"/>
      <c r="I31" s="20"/>
      <c r="J31" s="20"/>
    </row>
    <row r="32" spans="1:10">
      <c r="A32" s="20"/>
      <c r="B32" s="20"/>
      <c r="C32" s="20"/>
      <c r="D32" s="20"/>
      <c r="E32" s="20"/>
      <c r="F32" s="20"/>
      <c r="G32" s="20"/>
      <c r="H32" s="20"/>
      <c r="I32" s="20"/>
      <c r="J32" s="20"/>
    </row>
  </sheetData>
  <mergeCells count="24">
    <mergeCell ref="A1:H1"/>
    <mergeCell ref="A2:H2"/>
    <mergeCell ref="A3:H3"/>
    <mergeCell ref="A4:G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A13:H13"/>
    <mergeCell ref="A14:H14"/>
    <mergeCell ref="A15:H15"/>
    <mergeCell ref="A17:G1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工资表模版</vt:lpstr>
      <vt:lpstr>月度个税计算器</vt:lpstr>
      <vt:lpstr>年终奖个税计算器</vt:lpstr>
      <vt:lpstr>相关政策</vt:lpstr>
      <vt:lpstr>计算方法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^O^珏</cp:lastModifiedBy>
  <dcterms:created xsi:type="dcterms:W3CDTF">2006-09-13T11:21:00Z</dcterms:created>
  <dcterms:modified xsi:type="dcterms:W3CDTF">2019-10-28T08:50:03Z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